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6 sausio" sheetId="1" r:id="rId1"/>
  </sheets>
  <definedNames>
    <definedName name="_xlnm.Print_Titles">'2016 sausio'!$6:$6</definedName>
    <definedName name="_xlnm.Print_Titles" localSheetId="0">'2016 sausio'!$6:$6</definedName>
  </definedNames>
  <calcPr fullCalcOnLoad="1"/>
</workbook>
</file>

<file path=xl/sharedStrings.xml><?xml version="1.0" encoding="utf-8"?>
<sst xmlns="http://schemas.openxmlformats.org/spreadsheetml/2006/main" count="120" uniqueCount="81">
  <si>
    <t>Pastatų grupės pagal šilumos suvartojimą</t>
  </si>
  <si>
    <t>Nr.</t>
  </si>
  <si>
    <t>Adresas</t>
  </si>
  <si>
    <t>Butų sk.</t>
  </si>
  <si>
    <t>Statybos metai</t>
  </si>
  <si>
    <t>Apmokestinta šiluma šildymui gyventojams</t>
  </si>
  <si>
    <t>Mokėjimai už šilumą 1 m² ploto šildymui                 (su PVM)</t>
  </si>
  <si>
    <t>Šilumos suvartojimas 60 m² ploto buto šildymui</t>
  </si>
  <si>
    <t xml:space="preserve">Karštam vandeniui ruošti </t>
  </si>
  <si>
    <t>Karšto vandens temp. palaikymui</t>
  </si>
  <si>
    <t xml:space="preserve">Patalpų šildymui </t>
  </si>
  <si>
    <t>vnt.</t>
  </si>
  <si>
    <t>metai</t>
  </si>
  <si>
    <t>MWh</t>
  </si>
  <si>
    <t>m²</t>
  </si>
  <si>
    <t>MWh/m²/mėn</t>
  </si>
  <si>
    <t>kWh/mėn</t>
  </si>
  <si>
    <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</si>
  <si>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Lentelę užpildė:</t>
  </si>
  <si>
    <t>Vardas, pavardė:</t>
  </si>
  <si>
    <t>Tel.:</t>
  </si>
  <si>
    <t>Namo 
plotas</t>
  </si>
  <si>
    <t>Šilumos 
suvartojimas šildymui</t>
  </si>
  <si>
    <t xml:space="preserve">Iš viso 
</t>
  </si>
  <si>
    <t xml:space="preserve">Mokėjimai už šilumą 60 m² ploto buto šildymui 
(su PVM)
</t>
  </si>
  <si>
    <t xml:space="preserve">Šilumos kaina gyventojams
(su PVM) </t>
  </si>
  <si>
    <t>Butų 
plotas</t>
  </si>
  <si>
    <r>
      <t>I.</t>
    </r>
    <r>
      <rPr>
        <sz val="8"/>
        <rFont val="Arial"/>
        <family val="2"/>
      </rPr>
      <t xml:space="preserve"> Daugiabučiai suvartojantys mažiausiai šilumos (naujos statybos, kokybiški namai)</t>
    </r>
  </si>
  <si>
    <r>
      <t>II.</t>
    </r>
    <r>
      <rPr>
        <sz val="8"/>
        <rFont val="Arial"/>
        <family val="2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</si>
  <si>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</rPr>
      <t xml:space="preserve"> Daugiabučiai suvartojantys daug šilumos (senos statybos nerenovuoti namai)</t>
    </r>
  </si>
  <si>
    <t>Aušros g. 99, Utena (renov.)</t>
  </si>
  <si>
    <t>iki 1992</t>
  </si>
  <si>
    <t>K.Donelaičio g. 12, Utena</t>
  </si>
  <si>
    <t>UAB "Utenos šilumos tinklai"</t>
  </si>
  <si>
    <t>Laura Slavinskaitė</t>
  </si>
  <si>
    <t>Užpalių g. 88, Utena</t>
  </si>
  <si>
    <t>Taikos g. 20, Utena (renov.)</t>
  </si>
  <si>
    <t>Krašuonos g. 3, Utena</t>
  </si>
  <si>
    <t>Kęstučio g. 9, Utena</t>
  </si>
  <si>
    <t>Eur/MWh</t>
  </si>
  <si>
    <t>Eur/m²/mėn</t>
  </si>
  <si>
    <t>Eur/mėn</t>
  </si>
  <si>
    <t>(8 389) 63645</t>
  </si>
  <si>
    <t>Aukštakalnio g. 116, Utena</t>
  </si>
  <si>
    <t>Taikos g. 26, Utena (renov.)</t>
  </si>
  <si>
    <t>Taikos g. 22, Utena (renov.)</t>
  </si>
  <si>
    <t>Aukštakalnio g. 112, Utena</t>
  </si>
  <si>
    <t>J.Basanavičiaus g. 110, Utena</t>
  </si>
  <si>
    <r>
      <t>0</t>
    </r>
    <r>
      <rPr>
        <i/>
        <sz val="10"/>
        <rFont val="Arial"/>
        <family val="2"/>
      </rPr>
      <t xml:space="preserve">C </t>
    </r>
  </si>
  <si>
    <t>Taikos g. 28, Utena (renov.)</t>
  </si>
  <si>
    <t>J.Basanavičiaus g. 100, Utena (renov.)</t>
  </si>
  <si>
    <t>Aukštakalnio g. 90, Utena</t>
  </si>
  <si>
    <t>Aukštakalnio g. 68, Utena</t>
  </si>
  <si>
    <t>Kauno g. 27, Utena</t>
  </si>
  <si>
    <t>Utenio a. 10, Utena</t>
  </si>
  <si>
    <t>Aušros 54, Utena</t>
  </si>
  <si>
    <t>Vidutinė lauko oro temperatūra 2016 m. sausio mėn:</t>
  </si>
  <si>
    <t xml:space="preserve">Dienolaipsniai (2016 m.sausio mėn): </t>
  </si>
  <si>
    <t>Šilumos suvartojimo ir mokėjimų už šilumą analizė Lietuvos miestų daugiabučiuose gyvenamuosiuose namuose  (2016 m. sausio mėn.)</t>
  </si>
  <si>
    <t>Aušros g. 94, Utena (renov.)</t>
  </si>
  <si>
    <t>Aukštakalnio g. 108, Utena</t>
  </si>
  <si>
    <t>Aušros g. 69 I k., Utena (renov.)</t>
  </si>
  <si>
    <t>Taikos g. 50, Utena (renov.)</t>
  </si>
  <si>
    <t>Krašuonos g. 13, Utena</t>
  </si>
  <si>
    <t>Aušros g. 93, Utena</t>
  </si>
  <si>
    <t>Krašuonos g. 7, Utena</t>
  </si>
  <si>
    <t>Aukštakalnio g. 70, Utena</t>
  </si>
  <si>
    <t>Taikos g. 40, Utena</t>
  </si>
  <si>
    <t>J.Basanavičiaus g. 67, Utena</t>
  </si>
  <si>
    <t>Aušros g. 82, Utena</t>
  </si>
  <si>
    <t>J.Basanavičiaus 106, Utena</t>
  </si>
  <si>
    <t>Kęstučio g. 6, Utena</t>
  </si>
  <si>
    <t>Taikos g. 19, Utena</t>
  </si>
  <si>
    <t>J.Basanavičiaus g. 96, Utena</t>
  </si>
  <si>
    <t>Taikos g. 81, Utena</t>
  </si>
  <si>
    <t>Taikos g. 75, Utena</t>
  </si>
  <si>
    <t>Vaižganto g. 24, Utena</t>
  </si>
  <si>
    <t>Taikos g. 47, Utena</t>
  </si>
  <si>
    <t>V.Kudirkos g. 28, Utena</t>
  </si>
  <si>
    <t>Užpalių g. 82, Utena</t>
  </si>
  <si>
    <t>Rašytojų g. 3, Utena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</si>
</sst>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"/>
    <numFmt numFmtId="174" formatCode="0.000"/>
  </numFmts>
  <fonts count="48"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46" applyFont="1" applyProtection="1">
      <alignment/>
      <protection locked="0"/>
    </xf>
    <xf numFmtId="0" fontId="1" fillId="0" borderId="0" xfId="46" applyFont="1" applyAlignment="1" applyProtection="1">
      <alignment horizontal="center"/>
      <protection locked="0"/>
    </xf>
    <xf numFmtId="0" fontId="2" fillId="0" borderId="0" xfId="46" applyFont="1" applyProtection="1">
      <alignment/>
      <protection locked="0"/>
    </xf>
    <xf numFmtId="0" fontId="1" fillId="33" borderId="10" xfId="46" applyFont="1" applyFill="1" applyBorder="1" applyAlignment="1" applyProtection="1">
      <alignment vertical="center"/>
      <protection locked="0"/>
    </xf>
    <xf numFmtId="0" fontId="5" fillId="0" borderId="0" xfId="46" applyFont="1" applyBorder="1" applyAlignment="1" applyProtection="1">
      <alignment horizontal="left" vertical="center"/>
      <protection locked="0"/>
    </xf>
    <xf numFmtId="0" fontId="1" fillId="0" borderId="0" xfId="46" applyFont="1" applyAlignment="1" applyProtection="1">
      <alignment vertical="center"/>
      <protection locked="0"/>
    </xf>
    <xf numFmtId="0" fontId="7" fillId="0" borderId="0" xfId="46" applyFont="1" applyBorder="1" applyAlignment="1" applyProtection="1">
      <alignment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1" fillId="0" borderId="11" xfId="46" applyFont="1" applyBorder="1" applyAlignment="1" applyProtection="1">
      <alignment horizontal="center"/>
      <protection locked="0"/>
    </xf>
    <xf numFmtId="0" fontId="1" fillId="0" borderId="12" xfId="46" applyFont="1" applyFill="1" applyBorder="1" applyAlignment="1" applyProtection="1">
      <alignment horizontal="center" vertical="center" wrapText="1"/>
      <protection locked="0"/>
    </xf>
    <xf numFmtId="0" fontId="1" fillId="0" borderId="0" xfId="46" applyFont="1" applyAlignment="1" applyProtection="1">
      <alignment horizontal="center" vertical="center"/>
      <protection locked="0"/>
    </xf>
    <xf numFmtId="0" fontId="10" fillId="0" borderId="12" xfId="46" applyFont="1" applyFill="1" applyBorder="1" applyAlignment="1" applyProtection="1">
      <alignment horizontal="center" vertical="center" wrapText="1"/>
      <protection locked="0"/>
    </xf>
    <xf numFmtId="0" fontId="10" fillId="0" borderId="13" xfId="46" applyFont="1" applyFill="1" applyBorder="1" applyAlignment="1" applyProtection="1">
      <alignment horizontal="center" vertical="center" wrapText="1"/>
      <protection locked="0"/>
    </xf>
    <xf numFmtId="0" fontId="10" fillId="0" borderId="14" xfId="46" applyFont="1" applyFill="1" applyBorder="1" applyAlignment="1" applyProtection="1">
      <alignment horizontal="center" vertical="center" wrapText="1"/>
      <protection locked="0"/>
    </xf>
    <xf numFmtId="0" fontId="10" fillId="0" borderId="0" xfId="46" applyFont="1" applyAlignment="1" applyProtection="1">
      <alignment horizontal="center" vertical="center"/>
      <protection locked="0"/>
    </xf>
    <xf numFmtId="0" fontId="9" fillId="0" borderId="15" xfId="46" applyFont="1" applyBorder="1" applyAlignment="1" applyProtection="1">
      <alignment horizontal="center" vertical="center" wrapText="1"/>
      <protection locked="0"/>
    </xf>
    <xf numFmtId="0" fontId="9" fillId="0" borderId="16" xfId="46" applyFont="1" applyBorder="1" applyAlignment="1" applyProtection="1">
      <alignment horizontal="center" vertical="center"/>
      <protection locked="0"/>
    </xf>
    <xf numFmtId="0" fontId="9" fillId="0" borderId="17" xfId="46" applyFont="1" applyFill="1" applyBorder="1" applyAlignment="1" applyProtection="1">
      <alignment horizontal="center" vertical="center" wrapText="1"/>
      <protection locked="0"/>
    </xf>
    <xf numFmtId="0" fontId="9" fillId="0" borderId="16" xfId="46" applyFont="1" applyFill="1" applyBorder="1" applyAlignment="1" applyProtection="1">
      <alignment horizontal="center" vertical="center" wrapText="1"/>
      <protection locked="0"/>
    </xf>
    <xf numFmtId="0" fontId="9" fillId="0" borderId="18" xfId="46" applyFont="1" applyFill="1" applyBorder="1" applyAlignment="1" applyProtection="1">
      <alignment horizontal="center" vertical="center" wrapText="1"/>
      <protection locked="0"/>
    </xf>
    <xf numFmtId="0" fontId="9" fillId="0" borderId="19" xfId="46" applyFont="1" applyFill="1" applyBorder="1" applyAlignment="1" applyProtection="1">
      <alignment horizontal="center" vertical="center" wrapText="1"/>
      <protection locked="0"/>
    </xf>
    <xf numFmtId="0" fontId="1" fillId="0" borderId="20" xfId="46" applyFont="1" applyBorder="1" applyAlignment="1" applyProtection="1">
      <alignment horizontal="center"/>
      <protection locked="0"/>
    </xf>
    <xf numFmtId="0" fontId="1" fillId="34" borderId="20" xfId="46" applyFont="1" applyFill="1" applyBorder="1" applyAlignment="1" applyProtection="1">
      <alignment horizontal="center"/>
      <protection locked="0"/>
    </xf>
    <xf numFmtId="172" fontId="1" fillId="34" borderId="20" xfId="46" applyNumberFormat="1" applyFont="1" applyFill="1" applyBorder="1" applyProtection="1">
      <alignment/>
      <protection locked="0"/>
    </xf>
    <xf numFmtId="172" fontId="1" fillId="34" borderId="20" xfId="46" applyNumberFormat="1" applyFont="1" applyFill="1" applyBorder="1" applyAlignment="1" applyProtection="1">
      <alignment horizontal="left" indent="3"/>
      <protection locked="0"/>
    </xf>
    <xf numFmtId="173" fontId="1" fillId="34" borderId="20" xfId="46" applyNumberFormat="1" applyFont="1" applyFill="1" applyBorder="1" applyProtection="1">
      <alignment/>
      <protection/>
    </xf>
    <xf numFmtId="2" fontId="1" fillId="34" borderId="20" xfId="46" applyNumberFormat="1" applyFont="1" applyFill="1" applyBorder="1" applyProtection="1">
      <alignment/>
      <protection locked="0"/>
    </xf>
    <xf numFmtId="2" fontId="1" fillId="34" borderId="21" xfId="46" applyNumberFormat="1" applyFont="1" applyFill="1" applyBorder="1" applyAlignment="1" applyProtection="1">
      <alignment horizontal="left" indent="3"/>
      <protection/>
    </xf>
    <xf numFmtId="2" fontId="1" fillId="34" borderId="22" xfId="46" applyNumberFormat="1" applyFont="1" applyFill="1" applyBorder="1" applyAlignment="1" applyProtection="1">
      <alignment horizontal="left" indent="3"/>
      <protection/>
    </xf>
    <xf numFmtId="0" fontId="1" fillId="0" borderId="12" xfId="46" applyFont="1" applyBorder="1" applyAlignment="1" applyProtection="1">
      <alignment horizontal="center"/>
      <protection locked="0"/>
    </xf>
    <xf numFmtId="0" fontId="1" fillId="34" borderId="12" xfId="46" applyFont="1" applyFill="1" applyBorder="1" applyProtection="1">
      <alignment/>
      <protection locked="0"/>
    </xf>
    <xf numFmtId="0" fontId="1" fillId="34" borderId="12" xfId="46" applyFont="1" applyFill="1" applyBorder="1" applyAlignment="1" applyProtection="1">
      <alignment horizontal="center"/>
      <protection locked="0"/>
    </xf>
    <xf numFmtId="172" fontId="1" fillId="34" borderId="12" xfId="46" applyNumberFormat="1" applyFont="1" applyFill="1" applyBorder="1" applyProtection="1">
      <alignment/>
      <protection locked="0"/>
    </xf>
    <xf numFmtId="173" fontId="1" fillId="34" borderId="12" xfId="46" applyNumberFormat="1" applyFont="1" applyFill="1" applyBorder="1" applyProtection="1">
      <alignment/>
      <protection/>
    </xf>
    <xf numFmtId="2" fontId="1" fillId="34" borderId="12" xfId="46" applyNumberFormat="1" applyFont="1" applyFill="1" applyBorder="1" applyAlignment="1" applyProtection="1">
      <alignment horizontal="left" indent="3"/>
      <protection/>
    </xf>
    <xf numFmtId="2" fontId="1" fillId="34" borderId="14" xfId="46" applyNumberFormat="1" applyFont="1" applyFill="1" applyBorder="1" applyAlignment="1" applyProtection="1">
      <alignment horizontal="left" indent="3"/>
      <protection/>
    </xf>
    <xf numFmtId="0" fontId="1" fillId="0" borderId="16" xfId="46" applyFont="1" applyBorder="1" applyAlignment="1" applyProtection="1">
      <alignment horizontal="center"/>
      <protection locked="0"/>
    </xf>
    <xf numFmtId="0" fontId="1" fillId="34" borderId="16" xfId="46" applyFont="1" applyFill="1" applyBorder="1" applyAlignment="1" applyProtection="1">
      <alignment horizontal="center"/>
      <protection locked="0"/>
    </xf>
    <xf numFmtId="172" fontId="1" fillId="34" borderId="16" xfId="46" applyNumberFormat="1" applyFont="1" applyFill="1" applyBorder="1" applyProtection="1">
      <alignment/>
      <protection locked="0"/>
    </xf>
    <xf numFmtId="173" fontId="1" fillId="34" borderId="16" xfId="46" applyNumberFormat="1" applyFont="1" applyFill="1" applyBorder="1" applyProtection="1">
      <alignment/>
      <protection/>
    </xf>
    <xf numFmtId="2" fontId="1" fillId="34" borderId="23" xfId="46" applyNumberFormat="1" applyFont="1" applyFill="1" applyBorder="1" applyAlignment="1" applyProtection="1">
      <alignment horizontal="left" indent="3"/>
      <protection/>
    </xf>
    <xf numFmtId="2" fontId="1" fillId="34" borderId="16" xfId="46" applyNumberFormat="1" applyFont="1" applyFill="1" applyBorder="1" applyAlignment="1" applyProtection="1">
      <alignment horizontal="left" indent="3"/>
      <protection/>
    </xf>
    <xf numFmtId="2" fontId="1" fillId="34" borderId="19" xfId="46" applyNumberFormat="1" applyFont="1" applyFill="1" applyBorder="1" applyAlignment="1" applyProtection="1">
      <alignment horizontal="left" indent="3"/>
      <protection/>
    </xf>
    <xf numFmtId="0" fontId="1" fillId="35" borderId="12" xfId="46" applyFont="1" applyFill="1" applyBorder="1" applyProtection="1">
      <alignment/>
      <protection locked="0"/>
    </xf>
    <xf numFmtId="0" fontId="1" fillId="36" borderId="12" xfId="46" applyFont="1" applyFill="1" applyBorder="1" applyAlignment="1" applyProtection="1">
      <alignment horizontal="center"/>
      <protection locked="0"/>
    </xf>
    <xf numFmtId="172" fontId="1" fillId="36" borderId="11" xfId="46" applyNumberFormat="1" applyFont="1" applyFill="1" applyBorder="1" applyProtection="1">
      <alignment/>
      <protection locked="0"/>
    </xf>
    <xf numFmtId="172" fontId="1" fillId="36" borderId="12" xfId="46" applyNumberFormat="1" applyFont="1" applyFill="1" applyBorder="1" applyProtection="1">
      <alignment/>
      <protection locked="0"/>
    </xf>
    <xf numFmtId="2" fontId="1" fillId="36" borderId="20" xfId="46" applyNumberFormat="1" applyFont="1" applyFill="1" applyBorder="1" applyProtection="1">
      <alignment/>
      <protection locked="0"/>
    </xf>
    <xf numFmtId="2" fontId="1" fillId="36" borderId="20" xfId="46" applyNumberFormat="1" applyFont="1" applyFill="1" applyBorder="1" applyAlignment="1" applyProtection="1">
      <alignment horizontal="left" indent="3"/>
      <protection/>
    </xf>
    <xf numFmtId="2" fontId="1" fillId="36" borderId="24" xfId="46" applyNumberFormat="1" applyFont="1" applyFill="1" applyBorder="1" applyAlignment="1" applyProtection="1">
      <alignment horizontal="left" indent="3"/>
      <protection/>
    </xf>
    <xf numFmtId="2" fontId="1" fillId="36" borderId="14" xfId="46" applyNumberFormat="1" applyFont="1" applyFill="1" applyBorder="1" applyAlignment="1" applyProtection="1">
      <alignment horizontal="left" indent="3"/>
      <protection/>
    </xf>
    <xf numFmtId="0" fontId="1" fillId="36" borderId="12" xfId="46" applyFont="1" applyFill="1" applyBorder="1" applyProtection="1">
      <alignment/>
      <protection locked="0"/>
    </xf>
    <xf numFmtId="2" fontId="1" fillId="36" borderId="12" xfId="46" applyNumberFormat="1" applyFont="1" applyFill="1" applyBorder="1" applyAlignment="1" applyProtection="1">
      <alignment horizontal="left" indent="3"/>
      <protection/>
    </xf>
    <xf numFmtId="0" fontId="1" fillId="36" borderId="16" xfId="46" applyFont="1" applyFill="1" applyBorder="1" applyProtection="1">
      <alignment/>
      <protection locked="0"/>
    </xf>
    <xf numFmtId="0" fontId="1" fillId="36" borderId="16" xfId="46" applyFont="1" applyFill="1" applyBorder="1" applyAlignment="1" applyProtection="1">
      <alignment horizontal="center"/>
      <protection locked="0"/>
    </xf>
    <xf numFmtId="172" fontId="1" fillId="36" borderId="16" xfId="46" applyNumberFormat="1" applyFont="1" applyFill="1" applyBorder="1" applyProtection="1">
      <alignment/>
      <protection locked="0"/>
    </xf>
    <xf numFmtId="2" fontId="1" fillId="36" borderId="16" xfId="46" applyNumberFormat="1" applyFont="1" applyFill="1" applyBorder="1" applyAlignment="1" applyProtection="1">
      <alignment horizontal="left" indent="3"/>
      <protection/>
    </xf>
    <xf numFmtId="2" fontId="1" fillId="36" borderId="19" xfId="46" applyNumberFormat="1" applyFont="1" applyFill="1" applyBorder="1" applyAlignment="1" applyProtection="1">
      <alignment horizontal="left" indent="3"/>
      <protection/>
    </xf>
    <xf numFmtId="0" fontId="1" fillId="37" borderId="11" xfId="46" applyFont="1" applyFill="1" applyBorder="1" applyProtection="1">
      <alignment/>
      <protection locked="0"/>
    </xf>
    <xf numFmtId="0" fontId="1" fillId="37" borderId="11" xfId="46" applyFont="1" applyFill="1" applyBorder="1" applyAlignment="1" applyProtection="1">
      <alignment horizontal="center"/>
      <protection locked="0"/>
    </xf>
    <xf numFmtId="172" fontId="1" fillId="37" borderId="11" xfId="46" applyNumberFormat="1" applyFont="1" applyFill="1" applyBorder="1" applyProtection="1">
      <alignment/>
      <protection locked="0"/>
    </xf>
    <xf numFmtId="172" fontId="1" fillId="37" borderId="20" xfId="46" applyNumberFormat="1" applyFont="1" applyFill="1" applyBorder="1" applyProtection="1">
      <alignment/>
      <protection locked="0"/>
    </xf>
    <xf numFmtId="173" fontId="1" fillId="37" borderId="20" xfId="46" applyNumberFormat="1" applyFont="1" applyFill="1" applyBorder="1" applyProtection="1">
      <alignment/>
      <protection/>
    </xf>
    <xf numFmtId="2" fontId="1" fillId="37" borderId="20" xfId="46" applyNumberFormat="1" applyFont="1" applyFill="1" applyBorder="1" applyProtection="1">
      <alignment/>
      <protection locked="0"/>
    </xf>
    <xf numFmtId="2" fontId="1" fillId="37" borderId="20" xfId="46" applyNumberFormat="1" applyFont="1" applyFill="1" applyBorder="1" applyAlignment="1" applyProtection="1">
      <alignment horizontal="left" indent="3"/>
      <protection/>
    </xf>
    <xf numFmtId="2" fontId="1" fillId="37" borderId="24" xfId="46" applyNumberFormat="1" applyFont="1" applyFill="1" applyBorder="1" applyAlignment="1" applyProtection="1">
      <alignment horizontal="left" indent="3"/>
      <protection/>
    </xf>
    <xf numFmtId="0" fontId="1" fillId="37" borderId="12" xfId="46" applyFont="1" applyFill="1" applyBorder="1" applyProtection="1">
      <alignment/>
      <protection locked="0"/>
    </xf>
    <xf numFmtId="0" fontId="1" fillId="37" borderId="12" xfId="46" applyFont="1" applyFill="1" applyBorder="1" applyAlignment="1" applyProtection="1">
      <alignment horizontal="center"/>
      <protection locked="0"/>
    </xf>
    <xf numFmtId="172" fontId="1" fillId="37" borderId="12" xfId="46" applyNumberFormat="1" applyFont="1" applyFill="1" applyBorder="1" applyProtection="1">
      <alignment/>
      <protection locked="0"/>
    </xf>
    <xf numFmtId="173" fontId="1" fillId="37" borderId="12" xfId="46" applyNumberFormat="1" applyFont="1" applyFill="1" applyBorder="1" applyProtection="1">
      <alignment/>
      <protection/>
    </xf>
    <xf numFmtId="2" fontId="1" fillId="37" borderId="12" xfId="46" applyNumberFormat="1" applyFont="1" applyFill="1" applyBorder="1" applyAlignment="1" applyProtection="1">
      <alignment horizontal="left" indent="3"/>
      <protection/>
    </xf>
    <xf numFmtId="2" fontId="1" fillId="37" borderId="14" xfId="46" applyNumberFormat="1" applyFont="1" applyFill="1" applyBorder="1" applyAlignment="1" applyProtection="1">
      <alignment horizontal="left" indent="3"/>
      <protection/>
    </xf>
    <xf numFmtId="0" fontId="1" fillId="37" borderId="16" xfId="46" applyFont="1" applyFill="1" applyBorder="1" applyAlignment="1" applyProtection="1">
      <alignment horizontal="center"/>
      <protection locked="0"/>
    </xf>
    <xf numFmtId="172" fontId="1" fillId="37" borderId="16" xfId="46" applyNumberFormat="1" applyFont="1" applyFill="1" applyBorder="1" applyProtection="1">
      <alignment/>
      <protection locked="0"/>
    </xf>
    <xf numFmtId="173" fontId="1" fillId="37" borderId="16" xfId="46" applyNumberFormat="1" applyFont="1" applyFill="1" applyBorder="1" applyProtection="1">
      <alignment/>
      <protection/>
    </xf>
    <xf numFmtId="2" fontId="1" fillId="37" borderId="16" xfId="46" applyNumberFormat="1" applyFont="1" applyFill="1" applyBorder="1" applyAlignment="1" applyProtection="1">
      <alignment horizontal="left" indent="3"/>
      <protection/>
    </xf>
    <xf numFmtId="2" fontId="1" fillId="37" borderId="19" xfId="46" applyNumberFormat="1" applyFont="1" applyFill="1" applyBorder="1" applyAlignment="1" applyProtection="1">
      <alignment horizontal="left" indent="3"/>
      <protection/>
    </xf>
    <xf numFmtId="0" fontId="1" fillId="38" borderId="11" xfId="46" applyFont="1" applyFill="1" applyBorder="1" applyProtection="1">
      <alignment/>
      <protection locked="0"/>
    </xf>
    <xf numFmtId="0" fontId="1" fillId="38" borderId="11" xfId="46" applyFont="1" applyFill="1" applyBorder="1" applyAlignment="1" applyProtection="1">
      <alignment horizontal="center"/>
      <protection locked="0"/>
    </xf>
    <xf numFmtId="172" fontId="1" fillId="38" borderId="11" xfId="46" applyNumberFormat="1" applyFont="1" applyFill="1" applyBorder="1" applyProtection="1">
      <alignment/>
      <protection locked="0"/>
    </xf>
    <xf numFmtId="173" fontId="1" fillId="38" borderId="20" xfId="46" applyNumberFormat="1" applyFont="1" applyFill="1" applyBorder="1" applyProtection="1">
      <alignment/>
      <protection/>
    </xf>
    <xf numFmtId="2" fontId="1" fillId="38" borderId="20" xfId="46" applyNumberFormat="1" applyFont="1" applyFill="1" applyBorder="1" applyProtection="1">
      <alignment/>
      <protection locked="0"/>
    </xf>
    <xf numFmtId="2" fontId="1" fillId="38" borderId="20" xfId="46" applyNumberFormat="1" applyFont="1" applyFill="1" applyBorder="1" applyAlignment="1" applyProtection="1">
      <alignment horizontal="left" indent="3"/>
      <protection/>
    </xf>
    <xf numFmtId="2" fontId="1" fillId="38" borderId="24" xfId="46" applyNumberFormat="1" applyFont="1" applyFill="1" applyBorder="1" applyAlignment="1" applyProtection="1">
      <alignment horizontal="left" indent="3"/>
      <protection/>
    </xf>
    <xf numFmtId="0" fontId="1" fillId="38" borderId="12" xfId="46" applyFont="1" applyFill="1" applyBorder="1" applyProtection="1">
      <alignment/>
      <protection locked="0"/>
    </xf>
    <xf numFmtId="0" fontId="1" fillId="38" borderId="12" xfId="46" applyFont="1" applyFill="1" applyBorder="1" applyAlignment="1" applyProtection="1">
      <alignment horizontal="center"/>
      <protection locked="0"/>
    </xf>
    <xf numFmtId="172" fontId="1" fillId="38" borderId="12" xfId="46" applyNumberFormat="1" applyFont="1" applyFill="1" applyBorder="1" applyProtection="1">
      <alignment/>
      <protection locked="0"/>
    </xf>
    <xf numFmtId="173" fontId="1" fillId="38" borderId="12" xfId="46" applyNumberFormat="1" applyFont="1" applyFill="1" applyBorder="1" applyProtection="1">
      <alignment/>
      <protection/>
    </xf>
    <xf numFmtId="2" fontId="1" fillId="38" borderId="12" xfId="46" applyNumberFormat="1" applyFont="1" applyFill="1" applyBorder="1" applyAlignment="1" applyProtection="1">
      <alignment horizontal="left" indent="3"/>
      <protection/>
    </xf>
    <xf numFmtId="2" fontId="1" fillId="38" borderId="14" xfId="46" applyNumberFormat="1" applyFont="1" applyFill="1" applyBorder="1" applyAlignment="1" applyProtection="1">
      <alignment horizontal="left" indent="3"/>
      <protection/>
    </xf>
    <xf numFmtId="0" fontId="1" fillId="38" borderId="16" xfId="46" applyFont="1" applyFill="1" applyBorder="1" applyAlignment="1" applyProtection="1">
      <alignment horizontal="center"/>
      <protection locked="0"/>
    </xf>
    <xf numFmtId="0" fontId="1" fillId="38" borderId="16" xfId="46" applyFont="1" applyFill="1" applyBorder="1" applyProtection="1">
      <alignment/>
      <protection locked="0"/>
    </xf>
    <xf numFmtId="173" fontId="1" fillId="38" borderId="16" xfId="46" applyNumberFormat="1" applyFont="1" applyFill="1" applyBorder="1" applyProtection="1">
      <alignment/>
      <protection/>
    </xf>
    <xf numFmtId="2" fontId="1" fillId="38" borderId="16" xfId="46" applyNumberFormat="1" applyFont="1" applyFill="1" applyBorder="1" applyAlignment="1" applyProtection="1">
      <alignment horizontal="left" indent="3"/>
      <protection/>
    </xf>
    <xf numFmtId="2" fontId="1" fillId="38" borderId="19" xfId="46" applyNumberFormat="1" applyFont="1" applyFill="1" applyBorder="1" applyAlignment="1" applyProtection="1">
      <alignment horizontal="left" indent="3"/>
      <protection/>
    </xf>
    <xf numFmtId="0" fontId="0" fillId="0" borderId="0" xfId="46" applyFont="1" applyProtection="1">
      <alignment/>
      <protection locked="0"/>
    </xf>
    <xf numFmtId="0" fontId="12" fillId="0" borderId="0" xfId="46" applyFont="1" applyProtection="1">
      <alignment/>
      <protection locked="0"/>
    </xf>
    <xf numFmtId="0" fontId="12" fillId="0" borderId="0" xfId="46" applyFont="1" applyAlignment="1" applyProtection="1">
      <alignment wrapText="1"/>
      <protection locked="0"/>
    </xf>
    <xf numFmtId="0" fontId="12" fillId="0" borderId="0" xfId="46" applyFont="1" applyAlignment="1" applyProtection="1">
      <alignment horizontal="right"/>
      <protection locked="0"/>
    </xf>
    <xf numFmtId="0" fontId="12" fillId="0" borderId="25" xfId="46" applyFont="1" applyBorder="1" applyAlignment="1" applyProtection="1">
      <alignment wrapText="1"/>
      <protection locked="0"/>
    </xf>
    <xf numFmtId="0" fontId="12" fillId="0" borderId="26" xfId="46" applyFont="1" applyBorder="1" applyProtection="1">
      <alignment/>
      <protection locked="0"/>
    </xf>
    <xf numFmtId="0" fontId="12" fillId="0" borderId="0" xfId="46" applyFont="1" applyProtection="1">
      <alignment/>
      <protection locked="0"/>
    </xf>
    <xf numFmtId="2" fontId="1" fillId="34" borderId="27" xfId="46" applyNumberFormat="1" applyFont="1" applyFill="1" applyBorder="1" applyProtection="1">
      <alignment/>
      <protection locked="0"/>
    </xf>
    <xf numFmtId="172" fontId="1" fillId="36" borderId="27" xfId="46" applyNumberFormat="1" applyFont="1" applyFill="1" applyBorder="1" applyProtection="1">
      <alignment/>
      <protection locked="0"/>
    </xf>
    <xf numFmtId="0" fontId="1" fillId="36" borderId="13" xfId="46" applyFont="1" applyFill="1" applyBorder="1" applyAlignment="1" applyProtection="1">
      <alignment horizontal="center"/>
      <protection locked="0"/>
    </xf>
    <xf numFmtId="172" fontId="1" fillId="36" borderId="28" xfId="46" applyNumberFormat="1" applyFont="1" applyFill="1" applyBorder="1" applyProtection="1">
      <alignment/>
      <protection locked="0"/>
    </xf>
    <xf numFmtId="172" fontId="1" fillId="36" borderId="29" xfId="46" applyNumberFormat="1" applyFont="1" applyFill="1" applyBorder="1" applyProtection="1">
      <alignment/>
      <protection locked="0"/>
    </xf>
    <xf numFmtId="172" fontId="1" fillId="36" borderId="30" xfId="46" applyNumberFormat="1" applyFont="1" applyFill="1" applyBorder="1" applyProtection="1">
      <alignment/>
      <protection locked="0"/>
    </xf>
    <xf numFmtId="172" fontId="1" fillId="36" borderId="31" xfId="46" applyNumberFormat="1" applyFont="1" applyFill="1" applyBorder="1" applyProtection="1">
      <alignment/>
      <protection locked="0"/>
    </xf>
    <xf numFmtId="0" fontId="1" fillId="37" borderId="32" xfId="46" applyFont="1" applyFill="1" applyBorder="1" applyAlignment="1" applyProtection="1">
      <alignment horizontal="center"/>
      <protection locked="0"/>
    </xf>
    <xf numFmtId="0" fontId="1" fillId="37" borderId="13" xfId="46" applyFont="1" applyFill="1" applyBorder="1" applyAlignment="1" applyProtection="1">
      <alignment horizontal="center"/>
      <protection locked="0"/>
    </xf>
    <xf numFmtId="172" fontId="1" fillId="37" borderId="28" xfId="46" applyNumberFormat="1" applyFont="1" applyFill="1" applyBorder="1" applyProtection="1">
      <alignment/>
      <protection locked="0"/>
    </xf>
    <xf numFmtId="172" fontId="1" fillId="37" borderId="29" xfId="46" applyNumberFormat="1" applyFont="1" applyFill="1" applyBorder="1" applyProtection="1">
      <alignment/>
      <protection locked="0"/>
    </xf>
    <xf numFmtId="172" fontId="1" fillId="37" borderId="30" xfId="46" applyNumberFormat="1" applyFont="1" applyFill="1" applyBorder="1" applyProtection="1">
      <alignment/>
      <protection locked="0"/>
    </xf>
    <xf numFmtId="172" fontId="1" fillId="37" borderId="31" xfId="46" applyNumberFormat="1" applyFont="1" applyFill="1" applyBorder="1" applyProtection="1">
      <alignment/>
      <protection locked="0"/>
    </xf>
    <xf numFmtId="0" fontId="1" fillId="38" borderId="32" xfId="46" applyFont="1" applyFill="1" applyBorder="1" applyAlignment="1" applyProtection="1">
      <alignment horizontal="center"/>
      <protection locked="0"/>
    </xf>
    <xf numFmtId="0" fontId="1" fillId="38" borderId="13" xfId="46" applyFont="1" applyFill="1" applyBorder="1" applyAlignment="1" applyProtection="1">
      <alignment horizontal="center"/>
      <protection locked="0"/>
    </xf>
    <xf numFmtId="172" fontId="1" fillId="38" borderId="28" xfId="46" applyNumberFormat="1" applyFont="1" applyFill="1" applyBorder="1" applyProtection="1">
      <alignment/>
      <protection locked="0"/>
    </xf>
    <xf numFmtId="172" fontId="1" fillId="38" borderId="29" xfId="46" applyNumberFormat="1" applyFont="1" applyFill="1" applyBorder="1" applyProtection="1">
      <alignment/>
      <protection locked="0"/>
    </xf>
    <xf numFmtId="172" fontId="1" fillId="38" borderId="30" xfId="46" applyNumberFormat="1" applyFont="1" applyFill="1" applyBorder="1" applyProtection="1">
      <alignment/>
      <protection locked="0"/>
    </xf>
    <xf numFmtId="172" fontId="1" fillId="38" borderId="31" xfId="46" applyNumberFormat="1" applyFont="1" applyFill="1" applyBorder="1" applyProtection="1">
      <alignment/>
      <protection locked="0"/>
    </xf>
    <xf numFmtId="172" fontId="1" fillId="37" borderId="27" xfId="46" applyNumberFormat="1" applyFont="1" applyFill="1" applyBorder="1" applyProtection="1">
      <alignment/>
      <protection locked="0"/>
    </xf>
    <xf numFmtId="172" fontId="1" fillId="38" borderId="27" xfId="46" applyNumberFormat="1" applyFont="1" applyFill="1" applyBorder="1" applyProtection="1">
      <alignment/>
      <protection locked="0"/>
    </xf>
    <xf numFmtId="172" fontId="1" fillId="34" borderId="33" xfId="46" applyNumberFormat="1" applyFont="1" applyFill="1" applyBorder="1" applyProtection="1">
      <alignment/>
      <protection locked="0"/>
    </xf>
    <xf numFmtId="172" fontId="1" fillId="36" borderId="13" xfId="46" applyNumberFormat="1" applyFont="1" applyFill="1" applyBorder="1" applyProtection="1">
      <alignment/>
      <protection locked="0"/>
    </xf>
    <xf numFmtId="172" fontId="1" fillId="36" borderId="23" xfId="46" applyNumberFormat="1" applyFont="1" applyFill="1" applyBorder="1" applyProtection="1">
      <alignment/>
      <protection locked="0"/>
    </xf>
    <xf numFmtId="172" fontId="1" fillId="37" borderId="20" xfId="46" applyNumberFormat="1" applyFont="1" applyFill="1" applyBorder="1" applyAlignment="1" applyProtection="1">
      <alignment horizontal="left" indent="3"/>
      <protection locked="0"/>
    </xf>
    <xf numFmtId="172" fontId="1" fillId="36" borderId="30" xfId="46" applyNumberFormat="1" applyFont="1" applyFill="1" applyBorder="1" applyAlignment="1" applyProtection="1">
      <alignment horizontal="left" indent="3"/>
      <protection locked="0"/>
    </xf>
    <xf numFmtId="172" fontId="1" fillId="38" borderId="32" xfId="46" applyNumberFormat="1" applyFont="1" applyFill="1" applyBorder="1" applyProtection="1">
      <alignment/>
      <protection locked="0"/>
    </xf>
    <xf numFmtId="172" fontId="1" fillId="38" borderId="13" xfId="46" applyNumberFormat="1" applyFont="1" applyFill="1" applyBorder="1" applyProtection="1">
      <alignment/>
      <protection locked="0"/>
    </xf>
    <xf numFmtId="172" fontId="1" fillId="38" borderId="34" xfId="46" applyNumberFormat="1" applyFont="1" applyFill="1" applyBorder="1" applyProtection="1">
      <alignment/>
      <protection locked="0"/>
    </xf>
    <xf numFmtId="172" fontId="1" fillId="38" borderId="30" xfId="46" applyNumberFormat="1" applyFont="1" applyFill="1" applyBorder="1" applyAlignment="1" applyProtection="1">
      <alignment horizontal="left" indent="3"/>
      <protection locked="0"/>
    </xf>
    <xf numFmtId="173" fontId="1" fillId="36" borderId="34" xfId="46" applyNumberFormat="1" applyFont="1" applyFill="1" applyBorder="1" applyProtection="1">
      <alignment/>
      <protection/>
    </xf>
    <xf numFmtId="173" fontId="1" fillId="36" borderId="29" xfId="46" applyNumberFormat="1" applyFont="1" applyFill="1" applyBorder="1" applyProtection="1">
      <alignment/>
      <protection/>
    </xf>
    <xf numFmtId="173" fontId="1" fillId="36" borderId="18" xfId="46" applyNumberFormat="1" applyFont="1" applyFill="1" applyBorder="1" applyProtection="1">
      <alignment/>
      <protection/>
    </xf>
    <xf numFmtId="172" fontId="1" fillId="38" borderId="35" xfId="46" applyNumberFormat="1" applyFont="1" applyFill="1" applyBorder="1" applyAlignment="1" applyProtection="1">
      <alignment horizontal="left" indent="3"/>
      <protection locked="0"/>
    </xf>
    <xf numFmtId="172" fontId="1" fillId="38" borderId="36" xfId="46" applyNumberFormat="1" applyFont="1" applyFill="1" applyBorder="1" applyProtection="1">
      <alignment/>
      <protection locked="0"/>
    </xf>
    <xf numFmtId="172" fontId="1" fillId="38" borderId="31" xfId="46" applyNumberFormat="1" applyFont="1" applyFill="1" applyBorder="1" applyAlignment="1" applyProtection="1">
      <alignment horizontal="left" indent="3"/>
      <protection locked="0"/>
    </xf>
    <xf numFmtId="172" fontId="1" fillId="37" borderId="33" xfId="46" applyNumberFormat="1" applyFont="1" applyFill="1" applyBorder="1" applyAlignment="1" applyProtection="1">
      <alignment horizontal="left" indent="3"/>
      <protection locked="0"/>
    </xf>
    <xf numFmtId="172" fontId="1" fillId="37" borderId="33" xfId="46" applyNumberFormat="1" applyFont="1" applyFill="1" applyBorder="1" applyProtection="1">
      <alignment/>
      <protection locked="0"/>
    </xf>
    <xf numFmtId="172" fontId="1" fillId="36" borderId="37" xfId="46" applyNumberFormat="1" applyFont="1" applyFill="1" applyBorder="1" applyAlignment="1" applyProtection="1">
      <alignment horizontal="left" indent="3"/>
      <protection locked="0"/>
    </xf>
    <xf numFmtId="172" fontId="1" fillId="36" borderId="37" xfId="46" applyNumberFormat="1" applyFont="1" applyFill="1" applyBorder="1" applyProtection="1">
      <alignment/>
      <protection locked="0"/>
    </xf>
    <xf numFmtId="172" fontId="1" fillId="36" borderId="31" xfId="46" applyNumberFormat="1" applyFont="1" applyFill="1" applyBorder="1" applyAlignment="1" applyProtection="1">
      <alignment horizontal="left" indent="3"/>
      <protection locked="0"/>
    </xf>
    <xf numFmtId="172" fontId="1" fillId="34" borderId="33" xfId="46" applyNumberFormat="1" applyFont="1" applyFill="1" applyBorder="1" applyAlignment="1" applyProtection="1">
      <alignment horizontal="left" indent="3"/>
      <protection locked="0"/>
    </xf>
    <xf numFmtId="2" fontId="1" fillId="38" borderId="29" xfId="46" applyNumberFormat="1" applyFont="1" applyFill="1" applyBorder="1" applyProtection="1">
      <alignment/>
      <protection locked="0"/>
    </xf>
    <xf numFmtId="2" fontId="1" fillId="38" borderId="16" xfId="46" applyNumberFormat="1" applyFont="1" applyFill="1" applyBorder="1" applyProtection="1">
      <alignment/>
      <protection locked="0"/>
    </xf>
    <xf numFmtId="172" fontId="1" fillId="38" borderId="16" xfId="46" applyNumberFormat="1" applyFont="1" applyFill="1" applyBorder="1" applyProtection="1">
      <alignment/>
      <protection locked="0"/>
    </xf>
    <xf numFmtId="2" fontId="1" fillId="38" borderId="27" xfId="46" applyNumberFormat="1" applyFont="1" applyFill="1" applyBorder="1" applyProtection="1">
      <alignment/>
      <protection locked="0"/>
    </xf>
    <xf numFmtId="0" fontId="1" fillId="34" borderId="38" xfId="46" applyFont="1" applyFill="1" applyBorder="1" applyProtection="1">
      <alignment/>
      <protection locked="0"/>
    </xf>
    <xf numFmtId="172" fontId="1" fillId="34" borderId="38" xfId="46" applyNumberFormat="1" applyFont="1" applyFill="1" applyBorder="1" applyProtection="1">
      <alignment/>
      <protection locked="0"/>
    </xf>
    <xf numFmtId="2" fontId="1" fillId="37" borderId="33" xfId="46" applyNumberFormat="1" applyFont="1" applyFill="1" applyBorder="1" applyProtection="1">
      <alignment/>
      <protection locked="0"/>
    </xf>
    <xf numFmtId="172" fontId="1" fillId="34" borderId="13" xfId="46" applyNumberFormat="1" applyFont="1" applyFill="1" applyBorder="1" applyProtection="1">
      <alignment/>
      <protection locked="0"/>
    </xf>
    <xf numFmtId="172" fontId="1" fillId="34" borderId="34" xfId="46" applyNumberFormat="1" applyFont="1" applyFill="1" applyBorder="1" applyAlignment="1" applyProtection="1">
      <alignment horizontal="left" indent="3"/>
      <protection locked="0"/>
    </xf>
    <xf numFmtId="172" fontId="1" fillId="34" borderId="39" xfId="46" applyNumberFormat="1" applyFont="1" applyFill="1" applyBorder="1" applyProtection="1">
      <alignment/>
      <protection locked="0"/>
    </xf>
    <xf numFmtId="172" fontId="1" fillId="34" borderId="30" xfId="46" applyNumberFormat="1" applyFont="1" applyFill="1" applyBorder="1" applyProtection="1">
      <alignment/>
      <protection locked="0"/>
    </xf>
    <xf numFmtId="0" fontId="1" fillId="0" borderId="13" xfId="46" applyFont="1" applyBorder="1" applyAlignment="1" applyProtection="1">
      <alignment horizontal="center"/>
      <protection locked="0"/>
    </xf>
    <xf numFmtId="0" fontId="1" fillId="34" borderId="29" xfId="46" applyFont="1" applyFill="1" applyBorder="1" applyAlignment="1" applyProtection="1">
      <alignment horizontal="center"/>
      <protection locked="0"/>
    </xf>
    <xf numFmtId="0" fontId="1" fillId="34" borderId="40" xfId="46" applyFont="1" applyFill="1" applyBorder="1" applyProtection="1">
      <alignment/>
      <protection locked="0"/>
    </xf>
    <xf numFmtId="0" fontId="1" fillId="34" borderId="39" xfId="46" applyFont="1" applyFill="1" applyBorder="1" applyProtection="1">
      <alignment/>
      <protection locked="0"/>
    </xf>
    <xf numFmtId="0" fontId="1" fillId="34" borderId="30" xfId="46" applyFont="1" applyFill="1" applyBorder="1" applyProtection="1">
      <alignment/>
      <protection locked="0"/>
    </xf>
    <xf numFmtId="0" fontId="13" fillId="33" borderId="10" xfId="46" applyFont="1" applyFill="1" applyBorder="1" applyAlignment="1" applyProtection="1">
      <alignment vertical="center" wrapText="1"/>
      <protection locked="0"/>
    </xf>
    <xf numFmtId="2" fontId="1" fillId="36" borderId="40" xfId="46" applyNumberFormat="1" applyFont="1" applyFill="1" applyBorder="1" applyProtection="1">
      <alignment/>
      <protection locked="0"/>
    </xf>
    <xf numFmtId="2" fontId="1" fillId="36" borderId="27" xfId="46" applyNumberFormat="1" applyFont="1" applyFill="1" applyBorder="1" applyProtection="1">
      <alignment/>
      <protection locked="0"/>
    </xf>
    <xf numFmtId="0" fontId="1" fillId="38" borderId="29" xfId="46" applyFont="1" applyFill="1" applyBorder="1" applyAlignment="1" applyProtection="1">
      <alignment horizontal="center"/>
      <protection locked="0"/>
    </xf>
    <xf numFmtId="0" fontId="1" fillId="38" borderId="41" xfId="46" applyFont="1" applyFill="1" applyBorder="1" applyProtection="1">
      <alignment/>
      <protection locked="0"/>
    </xf>
    <xf numFmtId="0" fontId="1" fillId="38" borderId="20" xfId="46" applyFont="1" applyFill="1" applyBorder="1" applyProtection="1">
      <alignment/>
      <protection locked="0"/>
    </xf>
    <xf numFmtId="0" fontId="1" fillId="38" borderId="30" xfId="46" applyFont="1" applyFill="1" applyBorder="1" applyProtection="1">
      <alignment/>
      <protection locked="0"/>
    </xf>
    <xf numFmtId="0" fontId="1" fillId="0" borderId="22" xfId="46" applyFont="1" applyFill="1" applyBorder="1" applyAlignment="1" applyProtection="1">
      <alignment horizontal="center" vertical="center" wrapText="1"/>
      <protection locked="0"/>
    </xf>
    <xf numFmtId="0" fontId="11" fillId="34" borderId="42" xfId="46" applyFont="1" applyFill="1" applyBorder="1" applyAlignment="1" applyProtection="1">
      <alignment horizontal="center" vertical="center" textRotation="90" wrapText="1"/>
      <protection locked="0"/>
    </xf>
    <xf numFmtId="0" fontId="11" fillId="36" borderId="43" xfId="46" applyFont="1" applyFill="1" applyBorder="1" applyAlignment="1" applyProtection="1">
      <alignment horizontal="center" vertical="center" textRotation="90" wrapText="1"/>
      <protection locked="0"/>
    </xf>
    <xf numFmtId="0" fontId="1" fillId="0" borderId="11" xfId="46" applyFont="1" applyFill="1" applyBorder="1" applyAlignment="1" applyProtection="1">
      <alignment horizontal="center" vertical="center" wrapText="1"/>
      <protection locked="0"/>
    </xf>
    <xf numFmtId="0" fontId="1" fillId="0" borderId="32" xfId="46" applyFont="1" applyFill="1" applyBorder="1" applyAlignment="1" applyProtection="1">
      <alignment horizontal="center" vertical="center" wrapText="1"/>
      <protection locked="0"/>
    </xf>
    <xf numFmtId="0" fontId="1" fillId="0" borderId="11" xfId="46" applyFont="1" applyBorder="1" applyAlignment="1" applyProtection="1">
      <alignment horizontal="center"/>
      <protection locked="0"/>
    </xf>
    <xf numFmtId="0" fontId="11" fillId="37" borderId="43" xfId="46" applyFont="1" applyFill="1" applyBorder="1" applyAlignment="1" applyProtection="1">
      <alignment horizontal="center" vertical="center" textRotation="90" wrapText="1"/>
      <protection locked="0"/>
    </xf>
    <xf numFmtId="0" fontId="11" fillId="38" borderId="43" xfId="46" applyFont="1" applyFill="1" applyBorder="1" applyAlignment="1" applyProtection="1">
      <alignment horizontal="center" vertical="center" textRotation="90" wrapText="1"/>
      <protection locked="0"/>
    </xf>
    <xf numFmtId="0" fontId="3" fillId="0" borderId="25" xfId="46" applyFont="1" applyBorder="1" applyAlignment="1" applyProtection="1">
      <alignment horizontal="center"/>
      <protection locked="0"/>
    </xf>
    <xf numFmtId="0" fontId="4" fillId="0" borderId="44" xfId="46" applyFont="1" applyBorder="1" applyAlignment="1" applyProtection="1">
      <alignment horizontal="right" vertical="center"/>
      <protection locked="0"/>
    </xf>
    <xf numFmtId="0" fontId="6" fillId="0" borderId="0" xfId="46" applyFont="1" applyBorder="1" applyAlignment="1" applyProtection="1">
      <alignment horizontal="right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13" fillId="0" borderId="45" xfId="46" applyFont="1" applyFill="1" applyBorder="1" applyAlignment="1" applyProtection="1">
      <alignment horizontal="left" vertical="center" wrapText="1"/>
      <protection locked="0"/>
    </xf>
    <xf numFmtId="0" fontId="13" fillId="0" borderId="0" xfId="46" applyFont="1" applyFill="1" applyBorder="1" applyAlignment="1" applyProtection="1">
      <alignment horizontal="left" vertical="center" wrapText="1"/>
      <protection locked="0"/>
    </xf>
    <xf numFmtId="0" fontId="9" fillId="0" borderId="46" xfId="46" applyFont="1" applyBorder="1" applyAlignment="1" applyProtection="1">
      <alignment horizontal="center" vertical="center" wrapText="1"/>
      <protection locked="0"/>
    </xf>
    <xf numFmtId="0" fontId="1" fillId="0" borderId="11" xfId="46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29" sqref="K29"/>
    </sheetView>
  </sheetViews>
  <sheetFormatPr defaultColWidth="9.140625" defaultRowHeight="12.75"/>
  <cols>
    <col min="1" max="1" width="12.7109375" style="1" customWidth="1"/>
    <col min="2" max="2" width="4.57421875" style="2" customWidth="1"/>
    <col min="3" max="3" width="20.57421875" style="3" customWidth="1"/>
    <col min="4" max="4" width="6.28125" style="2" customWidth="1"/>
    <col min="5" max="5" width="7.7109375" style="2" customWidth="1"/>
    <col min="6" max="6" width="6.421875" style="1" customWidth="1"/>
    <col min="7" max="7" width="10.28125" style="1" customWidth="1"/>
    <col min="8" max="8" width="11.140625" style="1" customWidth="1"/>
    <col min="9" max="9" width="7.140625" style="1" customWidth="1"/>
    <col min="10" max="10" width="8.421875" style="1" customWidth="1"/>
    <col min="11" max="11" width="15.140625" style="1" customWidth="1"/>
    <col min="12" max="12" width="8.00390625" style="1" customWidth="1"/>
    <col min="13" max="13" width="10.7109375" style="1" customWidth="1"/>
    <col min="14" max="14" width="10.140625" style="1" customWidth="1"/>
    <col min="15" max="15" width="15.421875" style="1" customWidth="1"/>
    <col min="16" max="16" width="17.140625" style="1" customWidth="1"/>
    <col min="17" max="17" width="14.140625" style="1" customWidth="1"/>
    <col min="18" max="16384" width="9.140625" style="1" customWidth="1"/>
  </cols>
  <sheetData>
    <row r="1" spans="1:6" ht="18" customHeight="1">
      <c r="A1" s="176" t="s">
        <v>33</v>
      </c>
      <c r="B1" s="176"/>
      <c r="C1" s="176"/>
      <c r="D1" s="176"/>
      <c r="E1" s="176"/>
      <c r="F1" s="176"/>
    </row>
    <row r="2" spans="1:7" s="6" customFormat="1" ht="16.5" customHeight="1" thickBot="1">
      <c r="A2" s="177" t="s">
        <v>56</v>
      </c>
      <c r="B2" s="177"/>
      <c r="C2" s="177"/>
      <c r="D2" s="177"/>
      <c r="E2" s="177"/>
      <c r="F2" s="4">
        <v>-8.5</v>
      </c>
      <c r="G2" s="5" t="s">
        <v>48</v>
      </c>
    </row>
    <row r="3" spans="1:14" ht="18.75" customHeight="1" thickBot="1">
      <c r="A3" s="178" t="s">
        <v>57</v>
      </c>
      <c r="B3" s="178"/>
      <c r="C3" s="178"/>
      <c r="D3" s="178"/>
      <c r="E3" s="178"/>
      <c r="F3" s="161">
        <v>768.5</v>
      </c>
      <c r="G3" s="180"/>
      <c r="H3" s="181"/>
      <c r="I3" s="181"/>
      <c r="J3" s="181"/>
      <c r="K3" s="181"/>
      <c r="L3" s="7"/>
      <c r="M3" s="7"/>
      <c r="N3" s="7"/>
    </row>
    <row r="4" spans="1:17" ht="14.25" customHeight="1" thickBot="1">
      <c r="A4" s="179" t="s">
        <v>58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8"/>
      <c r="Q4" s="8"/>
    </row>
    <row r="5" spans="1:17" ht="19.5" customHeight="1">
      <c r="A5" s="182" t="s">
        <v>0</v>
      </c>
      <c r="B5" s="183" t="s">
        <v>1</v>
      </c>
      <c r="C5" s="171" t="s">
        <v>2</v>
      </c>
      <c r="D5" s="171" t="s">
        <v>3</v>
      </c>
      <c r="E5" s="171" t="s">
        <v>4</v>
      </c>
      <c r="F5" s="173"/>
      <c r="G5" s="173"/>
      <c r="H5" s="173"/>
      <c r="I5" s="173"/>
      <c r="J5" s="171" t="s">
        <v>21</v>
      </c>
      <c r="K5" s="171" t="s">
        <v>5</v>
      </c>
      <c r="L5" s="171" t="s">
        <v>26</v>
      </c>
      <c r="M5" s="171" t="s">
        <v>22</v>
      </c>
      <c r="N5" s="171" t="s">
        <v>25</v>
      </c>
      <c r="O5" s="172" t="s">
        <v>6</v>
      </c>
      <c r="P5" s="171" t="s">
        <v>7</v>
      </c>
      <c r="Q5" s="168" t="s">
        <v>24</v>
      </c>
    </row>
    <row r="6" spans="1:17" s="11" customFormat="1" ht="33.75">
      <c r="A6" s="182"/>
      <c r="B6" s="183"/>
      <c r="C6" s="171"/>
      <c r="D6" s="171"/>
      <c r="E6" s="171"/>
      <c r="F6" s="10" t="s">
        <v>23</v>
      </c>
      <c r="G6" s="10" t="s">
        <v>8</v>
      </c>
      <c r="H6" s="10" t="s">
        <v>9</v>
      </c>
      <c r="I6" s="10" t="s">
        <v>10</v>
      </c>
      <c r="J6" s="171"/>
      <c r="K6" s="171"/>
      <c r="L6" s="171"/>
      <c r="M6" s="171"/>
      <c r="N6" s="171"/>
      <c r="O6" s="172"/>
      <c r="P6" s="171"/>
      <c r="Q6" s="168"/>
    </row>
    <row r="7" spans="1:17" s="15" customFormat="1" ht="15.75" customHeight="1">
      <c r="A7" s="182"/>
      <c r="B7" s="183"/>
      <c r="C7" s="171"/>
      <c r="D7" s="12" t="s">
        <v>11</v>
      </c>
      <c r="E7" s="12" t="s">
        <v>12</v>
      </c>
      <c r="F7" s="12" t="s">
        <v>13</v>
      </c>
      <c r="G7" s="12" t="s">
        <v>13</v>
      </c>
      <c r="H7" s="12" t="s">
        <v>13</v>
      </c>
      <c r="I7" s="12" t="s">
        <v>13</v>
      </c>
      <c r="J7" s="12" t="s">
        <v>14</v>
      </c>
      <c r="K7" s="12" t="s">
        <v>13</v>
      </c>
      <c r="L7" s="12" t="s">
        <v>14</v>
      </c>
      <c r="M7" s="12" t="s">
        <v>15</v>
      </c>
      <c r="N7" s="12" t="s">
        <v>39</v>
      </c>
      <c r="O7" s="12" t="s">
        <v>40</v>
      </c>
      <c r="P7" s="13" t="s">
        <v>16</v>
      </c>
      <c r="Q7" s="14" t="s">
        <v>41</v>
      </c>
    </row>
    <row r="8" spans="1:17" s="15" customFormat="1" ht="13.5" customHeight="1">
      <c r="A8" s="16">
        <v>1</v>
      </c>
      <c r="B8" s="17">
        <v>2</v>
      </c>
      <c r="C8" s="18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8">
        <v>12</v>
      </c>
      <c r="M8" s="19">
        <v>13</v>
      </c>
      <c r="N8" s="19">
        <v>14</v>
      </c>
      <c r="O8" s="20">
        <v>15</v>
      </c>
      <c r="P8" s="18">
        <v>16</v>
      </c>
      <c r="Q8" s="21">
        <v>17</v>
      </c>
    </row>
    <row r="9" spans="1:17" ht="12.75" customHeight="1" thickBot="1">
      <c r="A9" s="169" t="s">
        <v>27</v>
      </c>
      <c r="B9" s="22">
        <v>1</v>
      </c>
      <c r="C9" s="31" t="s">
        <v>36</v>
      </c>
      <c r="D9" s="23">
        <v>60</v>
      </c>
      <c r="E9" s="23" t="s">
        <v>31</v>
      </c>
      <c r="F9" s="24">
        <f>G9+H9+I9</f>
        <v>46.542</v>
      </c>
      <c r="G9" s="24">
        <v>5.4416</v>
      </c>
      <c r="H9" s="24">
        <v>9.6</v>
      </c>
      <c r="I9" s="24">
        <v>31.5004</v>
      </c>
      <c r="J9" s="33">
        <v>3125.26</v>
      </c>
      <c r="K9" s="25">
        <f>I9</f>
        <v>31.5004</v>
      </c>
      <c r="L9" s="24">
        <f>J9</f>
        <v>3125.26</v>
      </c>
      <c r="M9" s="26">
        <f>K9/L9</f>
        <v>0.01007928940312166</v>
      </c>
      <c r="N9" s="27">
        <v>48.9</v>
      </c>
      <c r="O9" s="28">
        <f>M9*N9</f>
        <v>0.49287725181264913</v>
      </c>
      <c r="P9" s="28">
        <f>M9*60*1000</f>
        <v>604.7573641872996</v>
      </c>
      <c r="Q9" s="29">
        <f>P9*N9/1000</f>
        <v>29.572635108758945</v>
      </c>
    </row>
    <row r="10" spans="1:17" ht="12" thickBot="1">
      <c r="A10" s="169"/>
      <c r="B10" s="30">
        <v>2</v>
      </c>
      <c r="C10" s="31" t="s">
        <v>49</v>
      </c>
      <c r="D10" s="32">
        <v>31</v>
      </c>
      <c r="E10" s="32" t="s">
        <v>31</v>
      </c>
      <c r="F10" s="24">
        <f aca="true" t="shared" si="0" ref="F10:F18">G10+H10+I10</f>
        <v>23.27</v>
      </c>
      <c r="G10" s="33">
        <v>2.6744</v>
      </c>
      <c r="H10" s="33">
        <v>4.8</v>
      </c>
      <c r="I10" s="33">
        <v>15.7956</v>
      </c>
      <c r="J10" s="33">
        <v>1554.23</v>
      </c>
      <c r="K10" s="25">
        <f aca="true" t="shared" si="1" ref="K10:K18">I10</f>
        <v>15.7956</v>
      </c>
      <c r="L10" s="24">
        <f aca="true" t="shared" si="2" ref="L10:L18">J10</f>
        <v>1554.23</v>
      </c>
      <c r="M10" s="34">
        <f aca="true" t="shared" si="3" ref="M10:M18">K10/L10</f>
        <v>0.010162974591920115</v>
      </c>
      <c r="N10" s="27">
        <v>48.9</v>
      </c>
      <c r="O10" s="35">
        <f aca="true" t="shared" si="4" ref="O10:O22">M10*N10</f>
        <v>0.49696945754489363</v>
      </c>
      <c r="P10" s="28">
        <f aca="true" t="shared" si="5" ref="P10:P20">M10*60*1000</f>
        <v>609.7784755152069</v>
      </c>
      <c r="Q10" s="36">
        <f aca="true" t="shared" si="6" ref="Q10:Q20">P10*N10/1000</f>
        <v>29.818167452693615</v>
      </c>
    </row>
    <row r="11" spans="1:17" ht="12" thickBot="1">
      <c r="A11" s="169"/>
      <c r="B11" s="30">
        <v>3</v>
      </c>
      <c r="C11" s="31" t="s">
        <v>44</v>
      </c>
      <c r="D11" s="32">
        <v>31</v>
      </c>
      <c r="E11" s="32" t="s">
        <v>31</v>
      </c>
      <c r="F11" s="24">
        <f>G11+H11+I11</f>
        <v>24.11</v>
      </c>
      <c r="G11" s="33">
        <v>3.2912</v>
      </c>
      <c r="H11" s="33">
        <v>4.72</v>
      </c>
      <c r="I11" s="33">
        <v>16.0988</v>
      </c>
      <c r="J11" s="33">
        <v>1538.89</v>
      </c>
      <c r="K11" s="25">
        <f t="shared" si="1"/>
        <v>16.0988</v>
      </c>
      <c r="L11" s="24">
        <f t="shared" si="2"/>
        <v>1538.89</v>
      </c>
      <c r="M11" s="34">
        <f t="shared" si="3"/>
        <v>0.010461306526132471</v>
      </c>
      <c r="N11" s="27">
        <v>48.9</v>
      </c>
      <c r="O11" s="35">
        <f t="shared" si="4"/>
        <v>0.5115578891278778</v>
      </c>
      <c r="P11" s="28">
        <f t="shared" si="5"/>
        <v>627.6783915679482</v>
      </c>
      <c r="Q11" s="36">
        <f t="shared" si="6"/>
        <v>30.693473347672665</v>
      </c>
    </row>
    <row r="12" spans="1:17" ht="12" thickBot="1">
      <c r="A12" s="169"/>
      <c r="B12" s="30">
        <v>4</v>
      </c>
      <c r="C12" s="31" t="s">
        <v>45</v>
      </c>
      <c r="D12" s="32">
        <v>30</v>
      </c>
      <c r="E12" s="32" t="s">
        <v>31</v>
      </c>
      <c r="F12" s="24">
        <f>G12+H12+I12</f>
        <v>27.369999999999997</v>
      </c>
      <c r="G12" s="33">
        <v>3.8348</v>
      </c>
      <c r="H12" s="33">
        <v>4.8</v>
      </c>
      <c r="I12" s="33">
        <v>18.7352</v>
      </c>
      <c r="J12" s="33">
        <v>1720.83</v>
      </c>
      <c r="K12" s="25">
        <f t="shared" si="1"/>
        <v>18.7352</v>
      </c>
      <c r="L12" s="24">
        <f t="shared" si="2"/>
        <v>1720.83</v>
      </c>
      <c r="M12" s="34">
        <f t="shared" si="3"/>
        <v>0.010887304382187666</v>
      </c>
      <c r="N12" s="27">
        <v>48.9</v>
      </c>
      <c r="O12" s="35">
        <f t="shared" si="4"/>
        <v>0.5323891842889769</v>
      </c>
      <c r="P12" s="28">
        <f t="shared" si="5"/>
        <v>653.23826293126</v>
      </c>
      <c r="Q12" s="36">
        <f t="shared" si="6"/>
        <v>31.943351057338614</v>
      </c>
    </row>
    <row r="13" spans="1:17" ht="12" thickBot="1">
      <c r="A13" s="169"/>
      <c r="B13" s="30">
        <v>5</v>
      </c>
      <c r="C13" s="160" t="s">
        <v>50</v>
      </c>
      <c r="D13" s="32">
        <v>55</v>
      </c>
      <c r="E13" s="32" t="s">
        <v>31</v>
      </c>
      <c r="F13" s="24">
        <f t="shared" si="0"/>
        <v>41.92</v>
      </c>
      <c r="G13" s="33">
        <v>4.6873</v>
      </c>
      <c r="H13" s="33">
        <v>8.8</v>
      </c>
      <c r="I13" s="33">
        <v>28.4327</v>
      </c>
      <c r="J13" s="33">
        <v>2498.1</v>
      </c>
      <c r="K13" s="25">
        <f t="shared" si="1"/>
        <v>28.4327</v>
      </c>
      <c r="L13" s="24">
        <f t="shared" si="2"/>
        <v>2498.1</v>
      </c>
      <c r="M13" s="34">
        <f t="shared" si="3"/>
        <v>0.011381730114887315</v>
      </c>
      <c r="N13" s="27">
        <v>48.9</v>
      </c>
      <c r="O13" s="35">
        <f t="shared" si="4"/>
        <v>0.5565666026179896</v>
      </c>
      <c r="P13" s="28">
        <f t="shared" si="5"/>
        <v>682.9038068932389</v>
      </c>
      <c r="Q13" s="36">
        <f t="shared" si="6"/>
        <v>33.393996157079386</v>
      </c>
    </row>
    <row r="14" spans="1:17" ht="12" thickBot="1">
      <c r="A14" s="169"/>
      <c r="B14" s="30">
        <v>6</v>
      </c>
      <c r="C14" s="31" t="s">
        <v>59</v>
      </c>
      <c r="D14" s="32">
        <v>12</v>
      </c>
      <c r="E14" s="32" t="s">
        <v>31</v>
      </c>
      <c r="F14" s="24">
        <f t="shared" si="0"/>
        <v>11.879999999999999</v>
      </c>
      <c r="G14" s="33">
        <v>1.5828</v>
      </c>
      <c r="H14" s="33">
        <v>1.92</v>
      </c>
      <c r="I14" s="33">
        <v>8.3772</v>
      </c>
      <c r="J14" s="33">
        <v>705.43</v>
      </c>
      <c r="K14" s="25">
        <f t="shared" si="1"/>
        <v>8.3772</v>
      </c>
      <c r="L14" s="24">
        <f t="shared" si="2"/>
        <v>705.43</v>
      </c>
      <c r="M14" s="34">
        <f t="shared" si="3"/>
        <v>0.01187531009455226</v>
      </c>
      <c r="N14" s="27">
        <v>48.9</v>
      </c>
      <c r="O14" s="35">
        <f t="shared" si="4"/>
        <v>0.5807026636236055</v>
      </c>
      <c r="P14" s="28">
        <f t="shared" si="5"/>
        <v>712.5186056731357</v>
      </c>
      <c r="Q14" s="36">
        <f t="shared" si="6"/>
        <v>34.84215981741633</v>
      </c>
    </row>
    <row r="15" spans="1:17" ht="12" thickBot="1">
      <c r="A15" s="169"/>
      <c r="B15" s="30">
        <v>7</v>
      </c>
      <c r="C15" s="149" t="s">
        <v>60</v>
      </c>
      <c r="D15" s="32">
        <v>18</v>
      </c>
      <c r="E15" s="32">
        <v>2007</v>
      </c>
      <c r="F15" s="24">
        <f t="shared" si="0"/>
        <v>25.308</v>
      </c>
      <c r="G15" s="33">
        <v>2.4561</v>
      </c>
      <c r="H15" s="33">
        <v>3.12</v>
      </c>
      <c r="I15" s="33">
        <v>19.7319</v>
      </c>
      <c r="J15" s="150">
        <v>1677.39</v>
      </c>
      <c r="K15" s="25">
        <f t="shared" si="1"/>
        <v>19.7319</v>
      </c>
      <c r="L15" s="24">
        <f t="shared" si="2"/>
        <v>1677.39</v>
      </c>
      <c r="M15" s="34">
        <f t="shared" si="3"/>
        <v>0.01176345393736698</v>
      </c>
      <c r="N15" s="27">
        <v>48.9</v>
      </c>
      <c r="O15" s="35">
        <f t="shared" si="4"/>
        <v>0.5752328975372453</v>
      </c>
      <c r="P15" s="28">
        <f t="shared" si="5"/>
        <v>705.8072362420188</v>
      </c>
      <c r="Q15" s="36">
        <f t="shared" si="6"/>
        <v>34.51397385223472</v>
      </c>
    </row>
    <row r="16" spans="1:17" ht="12" thickBot="1">
      <c r="A16" s="169"/>
      <c r="B16" s="30">
        <v>8</v>
      </c>
      <c r="C16" s="158" t="s">
        <v>61</v>
      </c>
      <c r="D16" s="32">
        <v>25</v>
      </c>
      <c r="E16" s="32" t="s">
        <v>31</v>
      </c>
      <c r="F16" s="24">
        <f t="shared" si="0"/>
        <v>23</v>
      </c>
      <c r="G16" s="33">
        <v>2.9964</v>
      </c>
      <c r="H16" s="33">
        <v>4</v>
      </c>
      <c r="I16" s="33">
        <v>16.0036</v>
      </c>
      <c r="J16" s="155">
        <v>1275.81</v>
      </c>
      <c r="K16" s="25">
        <f t="shared" si="1"/>
        <v>16.0036</v>
      </c>
      <c r="L16" s="24">
        <f t="shared" si="2"/>
        <v>1275.81</v>
      </c>
      <c r="M16" s="34">
        <f t="shared" si="3"/>
        <v>0.012543874087834394</v>
      </c>
      <c r="N16" s="27">
        <v>48.9</v>
      </c>
      <c r="O16" s="35">
        <f t="shared" si="4"/>
        <v>0.6133954428951018</v>
      </c>
      <c r="P16" s="28">
        <f t="shared" si="5"/>
        <v>752.6324452700637</v>
      </c>
      <c r="Q16" s="36">
        <f t="shared" si="6"/>
        <v>36.803726573706115</v>
      </c>
    </row>
    <row r="17" spans="1:17" ht="12" thickBot="1">
      <c r="A17" s="169"/>
      <c r="B17" s="156">
        <v>9</v>
      </c>
      <c r="C17" s="160" t="s">
        <v>30</v>
      </c>
      <c r="D17" s="157">
        <v>30</v>
      </c>
      <c r="E17" s="32" t="s">
        <v>31</v>
      </c>
      <c r="F17" s="24">
        <f t="shared" si="0"/>
        <v>32.379999999999995</v>
      </c>
      <c r="G17" s="33">
        <v>3.8752</v>
      </c>
      <c r="H17" s="33">
        <v>4.8</v>
      </c>
      <c r="I17" s="152">
        <v>23.7048</v>
      </c>
      <c r="J17" s="155">
        <v>1717.43</v>
      </c>
      <c r="K17" s="153">
        <f>I17</f>
        <v>23.7048</v>
      </c>
      <c r="L17" s="24">
        <f t="shared" si="2"/>
        <v>1717.43</v>
      </c>
      <c r="M17" s="34">
        <f>K17/L17</f>
        <v>0.013802483944032651</v>
      </c>
      <c r="N17" s="27">
        <v>48.9</v>
      </c>
      <c r="O17" s="35">
        <f>M17*N17</f>
        <v>0.6749414648631966</v>
      </c>
      <c r="P17" s="28">
        <f t="shared" si="5"/>
        <v>828.149036641959</v>
      </c>
      <c r="Q17" s="36">
        <f t="shared" si="6"/>
        <v>40.496487891791794</v>
      </c>
    </row>
    <row r="18" spans="1:17" ht="12" thickBot="1">
      <c r="A18" s="169"/>
      <c r="B18" s="37">
        <v>10</v>
      </c>
      <c r="C18" s="159" t="s">
        <v>62</v>
      </c>
      <c r="D18" s="38">
        <v>20</v>
      </c>
      <c r="E18" s="38" t="s">
        <v>31</v>
      </c>
      <c r="F18" s="124">
        <f t="shared" si="0"/>
        <v>19.386</v>
      </c>
      <c r="G18" s="39">
        <v>1.7466</v>
      </c>
      <c r="H18" s="39">
        <v>3.2</v>
      </c>
      <c r="I18" s="39">
        <v>14.4394</v>
      </c>
      <c r="J18" s="154">
        <v>1040.33</v>
      </c>
      <c r="K18" s="144">
        <f t="shared" si="1"/>
        <v>14.4394</v>
      </c>
      <c r="L18" s="124">
        <f t="shared" si="2"/>
        <v>1040.33</v>
      </c>
      <c r="M18" s="40">
        <f t="shared" si="3"/>
        <v>0.013879634346793806</v>
      </c>
      <c r="N18" s="103">
        <v>48.9</v>
      </c>
      <c r="O18" s="41">
        <f t="shared" si="4"/>
        <v>0.678714119558217</v>
      </c>
      <c r="P18" s="42">
        <f t="shared" si="5"/>
        <v>832.7780608076283</v>
      </c>
      <c r="Q18" s="43">
        <f t="shared" si="6"/>
        <v>40.72284717349302</v>
      </c>
    </row>
    <row r="19" spans="1:17" ht="12.75" customHeight="1" thickBot="1">
      <c r="A19" s="170" t="s">
        <v>28</v>
      </c>
      <c r="B19" s="9">
        <v>1</v>
      </c>
      <c r="C19" s="44" t="s">
        <v>43</v>
      </c>
      <c r="D19" s="45">
        <v>20</v>
      </c>
      <c r="E19" s="105">
        <v>1992</v>
      </c>
      <c r="F19" s="109">
        <f>G19+H19+I19</f>
        <v>27.143</v>
      </c>
      <c r="G19" s="106">
        <v>2.7836</v>
      </c>
      <c r="H19" s="46">
        <v>3.2</v>
      </c>
      <c r="I19" s="47">
        <v>21.1594</v>
      </c>
      <c r="J19" s="125">
        <v>1116.28</v>
      </c>
      <c r="K19" s="143">
        <f>I19</f>
        <v>21.1594</v>
      </c>
      <c r="L19" s="109">
        <f>J19</f>
        <v>1116.28</v>
      </c>
      <c r="M19" s="133">
        <f>K19/L19</f>
        <v>0.01895528003726664</v>
      </c>
      <c r="N19" s="48">
        <v>48.9</v>
      </c>
      <c r="O19" s="49">
        <f t="shared" si="4"/>
        <v>0.9269131938223386</v>
      </c>
      <c r="P19" s="49">
        <f t="shared" si="5"/>
        <v>1137.3168022359982</v>
      </c>
      <c r="Q19" s="50">
        <f t="shared" si="6"/>
        <v>55.61479162934031</v>
      </c>
    </row>
    <row r="20" spans="1:17" ht="12" thickBot="1">
      <c r="A20" s="170"/>
      <c r="B20" s="30">
        <v>2</v>
      </c>
      <c r="C20" s="52" t="s">
        <v>37</v>
      </c>
      <c r="D20" s="45">
        <v>22</v>
      </c>
      <c r="E20" s="105" t="s">
        <v>31</v>
      </c>
      <c r="F20" s="108">
        <f>G20+H20+I20</f>
        <v>28.87</v>
      </c>
      <c r="G20" s="107">
        <v>2.1827</v>
      </c>
      <c r="H20" s="47">
        <v>3.52</v>
      </c>
      <c r="I20" s="47">
        <v>23.1673</v>
      </c>
      <c r="J20" s="125">
        <v>1189.94</v>
      </c>
      <c r="K20" s="128">
        <f aca="true" t="shared" si="7" ref="K20:K28">I20</f>
        <v>23.1673</v>
      </c>
      <c r="L20" s="108">
        <f aca="true" t="shared" si="8" ref="L20:L28">J20</f>
        <v>1189.94</v>
      </c>
      <c r="M20" s="133">
        <f>K20/L20</f>
        <v>0.01946930097315831</v>
      </c>
      <c r="N20" s="48">
        <v>48.9</v>
      </c>
      <c r="O20" s="49">
        <f t="shared" si="4"/>
        <v>0.9520488175874413</v>
      </c>
      <c r="P20" s="49">
        <f t="shared" si="5"/>
        <v>1168.1580583894986</v>
      </c>
      <c r="Q20" s="51">
        <f t="shared" si="6"/>
        <v>57.12292905524648</v>
      </c>
    </row>
    <row r="21" spans="1:17" ht="12" thickBot="1">
      <c r="A21" s="170"/>
      <c r="B21" s="30">
        <v>3</v>
      </c>
      <c r="C21" s="52" t="s">
        <v>66</v>
      </c>
      <c r="D21" s="45">
        <v>19</v>
      </c>
      <c r="E21" s="105" t="s">
        <v>31</v>
      </c>
      <c r="F21" s="108">
        <f aca="true" t="shared" si="9" ref="F21:F28">G21+H21+I21</f>
        <v>28.055</v>
      </c>
      <c r="G21" s="107">
        <v>1.7193</v>
      </c>
      <c r="H21" s="47">
        <v>3.04</v>
      </c>
      <c r="I21" s="47">
        <v>23.2957</v>
      </c>
      <c r="J21" s="125">
        <v>1124.4</v>
      </c>
      <c r="K21" s="128">
        <f t="shared" si="7"/>
        <v>23.2957</v>
      </c>
      <c r="L21" s="108">
        <f t="shared" si="8"/>
        <v>1124.4</v>
      </c>
      <c r="M21" s="134">
        <f aca="true" t="shared" si="10" ref="M21:M28">K21/L21</f>
        <v>0.02071833866951263</v>
      </c>
      <c r="N21" s="48">
        <v>48.9</v>
      </c>
      <c r="O21" s="49">
        <f t="shared" si="4"/>
        <v>1.0131267609391674</v>
      </c>
      <c r="P21" s="49">
        <f aca="true" t="shared" si="11" ref="P21:P28">M21*60*1000</f>
        <v>1243.1003201707579</v>
      </c>
      <c r="Q21" s="51">
        <f aca="true" t="shared" si="12" ref="Q21:Q28">P21*N21/1000</f>
        <v>60.78760565635006</v>
      </c>
    </row>
    <row r="22" spans="1:17" ht="12" thickBot="1">
      <c r="A22" s="170"/>
      <c r="B22" s="30">
        <v>4</v>
      </c>
      <c r="C22" s="52" t="s">
        <v>63</v>
      </c>
      <c r="D22" s="45">
        <v>40</v>
      </c>
      <c r="E22" s="105">
        <v>1992</v>
      </c>
      <c r="F22" s="108">
        <f t="shared" si="9"/>
        <v>57.367999999999995</v>
      </c>
      <c r="G22" s="107">
        <v>4.8833</v>
      </c>
      <c r="H22" s="47">
        <v>6.4</v>
      </c>
      <c r="I22" s="47">
        <v>46.0847</v>
      </c>
      <c r="J22" s="125">
        <v>2229.96</v>
      </c>
      <c r="K22" s="128">
        <f t="shared" si="7"/>
        <v>46.0847</v>
      </c>
      <c r="L22" s="108">
        <f t="shared" si="8"/>
        <v>2229.96</v>
      </c>
      <c r="M22" s="134">
        <f t="shared" si="10"/>
        <v>0.02066615544673447</v>
      </c>
      <c r="N22" s="48">
        <v>48.9</v>
      </c>
      <c r="O22" s="49">
        <f t="shared" si="4"/>
        <v>1.0105750013453156</v>
      </c>
      <c r="P22" s="49">
        <f t="shared" si="11"/>
        <v>1239.9693268040683</v>
      </c>
      <c r="Q22" s="51">
        <f t="shared" si="12"/>
        <v>60.63450008071894</v>
      </c>
    </row>
    <row r="23" spans="1:17" ht="12" thickBot="1">
      <c r="A23" s="170"/>
      <c r="B23" s="30">
        <v>5</v>
      </c>
      <c r="C23" s="52" t="s">
        <v>64</v>
      </c>
      <c r="D23" s="45">
        <v>30</v>
      </c>
      <c r="E23" s="105" t="s">
        <v>31</v>
      </c>
      <c r="F23" s="108">
        <f t="shared" si="9"/>
        <v>42.769999999999996</v>
      </c>
      <c r="G23" s="107">
        <v>2.5107</v>
      </c>
      <c r="H23" s="47">
        <v>4.8</v>
      </c>
      <c r="I23" s="47">
        <v>35.4593</v>
      </c>
      <c r="J23" s="125">
        <v>1693.38</v>
      </c>
      <c r="K23" s="128">
        <f t="shared" si="7"/>
        <v>35.4593</v>
      </c>
      <c r="L23" s="108">
        <f t="shared" si="8"/>
        <v>1693.38</v>
      </c>
      <c r="M23" s="134">
        <f t="shared" si="10"/>
        <v>0.020939954410705213</v>
      </c>
      <c r="N23" s="48">
        <v>48.9</v>
      </c>
      <c r="O23" s="53">
        <f aca="true" t="shared" si="13" ref="O23:O28">M23*N23</f>
        <v>1.023963770683485</v>
      </c>
      <c r="P23" s="49">
        <f t="shared" si="11"/>
        <v>1256.3972646423126</v>
      </c>
      <c r="Q23" s="51">
        <f t="shared" si="12"/>
        <v>61.437826241009084</v>
      </c>
    </row>
    <row r="24" spans="1:17" ht="12" thickBot="1">
      <c r="A24" s="170"/>
      <c r="B24" s="30">
        <v>6</v>
      </c>
      <c r="C24" s="52" t="s">
        <v>65</v>
      </c>
      <c r="D24" s="45">
        <v>22</v>
      </c>
      <c r="E24" s="105" t="s">
        <v>31</v>
      </c>
      <c r="F24" s="108">
        <f t="shared" si="9"/>
        <v>30.980000000000004</v>
      </c>
      <c r="G24" s="107">
        <v>2.729</v>
      </c>
      <c r="H24" s="47">
        <v>3.52</v>
      </c>
      <c r="I24" s="47">
        <v>24.731</v>
      </c>
      <c r="J24" s="125">
        <v>1190.14</v>
      </c>
      <c r="K24" s="128">
        <f t="shared" si="7"/>
        <v>24.731</v>
      </c>
      <c r="L24" s="108">
        <f t="shared" si="8"/>
        <v>1190.14</v>
      </c>
      <c r="M24" s="134">
        <f t="shared" si="10"/>
        <v>0.020779908246088694</v>
      </c>
      <c r="N24" s="48">
        <v>48.9</v>
      </c>
      <c r="O24" s="53">
        <f t="shared" si="13"/>
        <v>1.0161375132337371</v>
      </c>
      <c r="P24" s="49">
        <f t="shared" si="11"/>
        <v>1246.7944947653216</v>
      </c>
      <c r="Q24" s="51">
        <f t="shared" si="12"/>
        <v>60.96825079402422</v>
      </c>
    </row>
    <row r="25" spans="1:17" ht="12" thickBot="1">
      <c r="A25" s="170"/>
      <c r="B25" s="30">
        <v>7</v>
      </c>
      <c r="C25" s="52" t="s">
        <v>52</v>
      </c>
      <c r="D25" s="45">
        <v>20</v>
      </c>
      <c r="E25" s="105">
        <v>1993</v>
      </c>
      <c r="F25" s="108">
        <f t="shared" si="9"/>
        <v>29.043</v>
      </c>
      <c r="G25" s="107">
        <v>2.538</v>
      </c>
      <c r="H25" s="47">
        <v>3.2</v>
      </c>
      <c r="I25" s="47">
        <v>23.305</v>
      </c>
      <c r="J25" s="125">
        <v>1108.85</v>
      </c>
      <c r="K25" s="128">
        <f t="shared" si="7"/>
        <v>23.305</v>
      </c>
      <c r="L25" s="108">
        <f t="shared" si="8"/>
        <v>1108.85</v>
      </c>
      <c r="M25" s="134">
        <f t="shared" si="10"/>
        <v>0.021017270144744558</v>
      </c>
      <c r="N25" s="48">
        <v>48.9</v>
      </c>
      <c r="O25" s="53">
        <f t="shared" si="13"/>
        <v>1.027744510078009</v>
      </c>
      <c r="P25" s="49">
        <f t="shared" si="11"/>
        <v>1261.0362086846733</v>
      </c>
      <c r="Q25" s="51">
        <f t="shared" si="12"/>
        <v>61.664670604680516</v>
      </c>
    </row>
    <row r="26" spans="1:17" ht="12" thickBot="1">
      <c r="A26" s="170"/>
      <c r="B26" s="30">
        <v>8</v>
      </c>
      <c r="C26" s="52" t="s">
        <v>51</v>
      </c>
      <c r="D26" s="45">
        <v>20</v>
      </c>
      <c r="E26" s="105">
        <v>1995</v>
      </c>
      <c r="F26" s="108">
        <f t="shared" si="9"/>
        <v>27</v>
      </c>
      <c r="G26" s="107">
        <v>1.8011</v>
      </c>
      <c r="H26" s="47">
        <v>3.2</v>
      </c>
      <c r="I26" s="47">
        <v>21.9989</v>
      </c>
      <c r="J26" s="125">
        <v>1035.75</v>
      </c>
      <c r="K26" s="128">
        <f t="shared" si="7"/>
        <v>21.9989</v>
      </c>
      <c r="L26" s="108">
        <f t="shared" si="8"/>
        <v>1035.75</v>
      </c>
      <c r="M26" s="134">
        <f t="shared" si="10"/>
        <v>0.021239584841902002</v>
      </c>
      <c r="N26" s="48">
        <v>48.9</v>
      </c>
      <c r="O26" s="53">
        <f t="shared" si="13"/>
        <v>1.0386156987690078</v>
      </c>
      <c r="P26" s="49">
        <f t="shared" si="11"/>
        <v>1274.37509051412</v>
      </c>
      <c r="Q26" s="51">
        <f t="shared" si="12"/>
        <v>62.31694192614047</v>
      </c>
    </row>
    <row r="27" spans="1:17" ht="12" thickBot="1">
      <c r="A27" s="170"/>
      <c r="B27" s="30">
        <v>9</v>
      </c>
      <c r="C27" s="52" t="s">
        <v>46</v>
      </c>
      <c r="D27" s="45">
        <v>20</v>
      </c>
      <c r="E27" s="105" t="s">
        <v>31</v>
      </c>
      <c r="F27" s="108">
        <f t="shared" si="9"/>
        <v>28.8</v>
      </c>
      <c r="G27" s="107">
        <v>2.074</v>
      </c>
      <c r="H27" s="47">
        <v>3.2</v>
      </c>
      <c r="I27" s="47">
        <v>23.526</v>
      </c>
      <c r="J27" s="125">
        <v>1074.3</v>
      </c>
      <c r="K27" s="128">
        <f t="shared" si="7"/>
        <v>23.526</v>
      </c>
      <c r="L27" s="108">
        <f t="shared" si="8"/>
        <v>1074.3</v>
      </c>
      <c r="M27" s="134">
        <f t="shared" si="10"/>
        <v>0.021898910918737784</v>
      </c>
      <c r="N27" s="162">
        <v>48.9</v>
      </c>
      <c r="O27" s="53">
        <f>M27*N27</f>
        <v>1.0708567439262777</v>
      </c>
      <c r="P27" s="49">
        <f t="shared" si="11"/>
        <v>1313.934655124267</v>
      </c>
      <c r="Q27" s="51">
        <f t="shared" si="12"/>
        <v>64.25140463557665</v>
      </c>
    </row>
    <row r="28" spans="1:17" ht="13.5" customHeight="1" thickBot="1">
      <c r="A28" s="170"/>
      <c r="B28" s="37">
        <v>10</v>
      </c>
      <c r="C28" s="54" t="s">
        <v>67</v>
      </c>
      <c r="D28" s="55">
        <v>40</v>
      </c>
      <c r="E28" s="55" t="s">
        <v>31</v>
      </c>
      <c r="F28" s="104">
        <f t="shared" si="9"/>
        <v>61.641999999999996</v>
      </c>
      <c r="G28" s="56">
        <v>5.6217</v>
      </c>
      <c r="H28" s="56">
        <v>6.4</v>
      </c>
      <c r="I28" s="56">
        <v>49.6203</v>
      </c>
      <c r="J28" s="126">
        <v>2253.79</v>
      </c>
      <c r="K28" s="141">
        <f t="shared" si="7"/>
        <v>49.6203</v>
      </c>
      <c r="L28" s="142">
        <f t="shared" si="8"/>
        <v>2253.79</v>
      </c>
      <c r="M28" s="135">
        <f t="shared" si="10"/>
        <v>0.02201638129550668</v>
      </c>
      <c r="N28" s="163">
        <v>48.9</v>
      </c>
      <c r="O28" s="57">
        <f t="shared" si="13"/>
        <v>1.0766010453502766</v>
      </c>
      <c r="P28" s="57">
        <f t="shared" si="11"/>
        <v>1320.9828777304008</v>
      </c>
      <c r="Q28" s="58">
        <f t="shared" si="12"/>
        <v>64.5960627210166</v>
      </c>
    </row>
    <row r="29" spans="1:17" ht="12.75" customHeight="1" thickBot="1">
      <c r="A29" s="174" t="s">
        <v>29</v>
      </c>
      <c r="B29" s="9">
        <v>1</v>
      </c>
      <c r="C29" s="59" t="s">
        <v>80</v>
      </c>
      <c r="D29" s="60">
        <v>22</v>
      </c>
      <c r="E29" s="110" t="s">
        <v>31</v>
      </c>
      <c r="F29" s="115">
        <f>G29+H29+I29</f>
        <v>40</v>
      </c>
      <c r="G29" s="112">
        <v>3.0783</v>
      </c>
      <c r="H29" s="61">
        <v>3.52</v>
      </c>
      <c r="I29" s="61">
        <v>33.4017</v>
      </c>
      <c r="J29" s="61">
        <v>1259.29</v>
      </c>
      <c r="K29" s="127">
        <f>I29</f>
        <v>33.4017</v>
      </c>
      <c r="L29" s="62">
        <f>J29</f>
        <v>1259.29</v>
      </c>
      <c r="M29" s="63">
        <f>K29/L29</f>
        <v>0.02652423190845635</v>
      </c>
      <c r="N29" s="64">
        <v>48.9</v>
      </c>
      <c r="O29" s="65">
        <f>M29*N29</f>
        <v>1.2970349403235155</v>
      </c>
      <c r="P29" s="65">
        <f>M29*60*1000</f>
        <v>1591.453914507381</v>
      </c>
      <c r="Q29" s="66">
        <f>P29*N29/1000</f>
        <v>77.82209641941093</v>
      </c>
    </row>
    <row r="30" spans="1:17" ht="12" thickBot="1">
      <c r="A30" s="174"/>
      <c r="B30" s="30">
        <v>2</v>
      </c>
      <c r="C30" s="67" t="s">
        <v>79</v>
      </c>
      <c r="D30" s="68">
        <v>12</v>
      </c>
      <c r="E30" s="111" t="s">
        <v>31</v>
      </c>
      <c r="F30" s="114">
        <f aca="true" t="shared" si="14" ref="F30:F38">G30+H30+I30</f>
        <v>22.6</v>
      </c>
      <c r="G30" s="113">
        <v>1.692</v>
      </c>
      <c r="H30" s="69">
        <v>1.92</v>
      </c>
      <c r="I30" s="69">
        <v>18.988</v>
      </c>
      <c r="J30" s="69">
        <v>706.2</v>
      </c>
      <c r="K30" s="127">
        <f aca="true" t="shared" si="15" ref="K30:K38">I30</f>
        <v>18.988</v>
      </c>
      <c r="L30" s="62">
        <f aca="true" t="shared" si="16" ref="L30:L38">J30</f>
        <v>706.2</v>
      </c>
      <c r="M30" s="70">
        <f aca="true" t="shared" si="17" ref="M30:M38">K30/L30</f>
        <v>0.026887567261399035</v>
      </c>
      <c r="N30" s="64">
        <v>48.9</v>
      </c>
      <c r="O30" s="71">
        <f aca="true" t="shared" si="18" ref="O30:O37">M30*N30</f>
        <v>1.3148020390824129</v>
      </c>
      <c r="P30" s="65">
        <f aca="true" t="shared" si="19" ref="P30:P38">M30*60*1000</f>
        <v>1613.2540356839422</v>
      </c>
      <c r="Q30" s="72">
        <f aca="true" t="shared" si="20" ref="Q30:Q38">P30*N30/1000</f>
        <v>78.88812234494478</v>
      </c>
    </row>
    <row r="31" spans="1:17" ht="12" thickBot="1">
      <c r="A31" s="174"/>
      <c r="B31" s="30">
        <v>3</v>
      </c>
      <c r="C31" s="67" t="s">
        <v>78</v>
      </c>
      <c r="D31" s="68">
        <v>40</v>
      </c>
      <c r="E31" s="111" t="s">
        <v>31</v>
      </c>
      <c r="F31" s="114">
        <f t="shared" si="14"/>
        <v>74.9</v>
      </c>
      <c r="G31" s="113">
        <v>6.5551</v>
      </c>
      <c r="H31" s="69">
        <v>6.4</v>
      </c>
      <c r="I31" s="69">
        <v>61.9449</v>
      </c>
      <c r="J31" s="69">
        <v>2225.42</v>
      </c>
      <c r="K31" s="127">
        <f t="shared" si="15"/>
        <v>61.9449</v>
      </c>
      <c r="L31" s="62">
        <f t="shared" si="16"/>
        <v>2225.42</v>
      </c>
      <c r="M31" s="70">
        <f t="shared" si="17"/>
        <v>0.027835150218835095</v>
      </c>
      <c r="N31" s="64">
        <v>48.9</v>
      </c>
      <c r="O31" s="71">
        <f t="shared" si="18"/>
        <v>1.361138845701036</v>
      </c>
      <c r="P31" s="65">
        <f t="shared" si="19"/>
        <v>1670.1090131301057</v>
      </c>
      <c r="Q31" s="72">
        <f t="shared" si="20"/>
        <v>81.66833074206217</v>
      </c>
    </row>
    <row r="32" spans="1:17" ht="12" thickBot="1">
      <c r="A32" s="174"/>
      <c r="B32" s="30">
        <v>4</v>
      </c>
      <c r="C32" s="67" t="s">
        <v>77</v>
      </c>
      <c r="D32" s="68">
        <v>20</v>
      </c>
      <c r="E32" s="111" t="s">
        <v>31</v>
      </c>
      <c r="F32" s="114">
        <f t="shared" si="14"/>
        <v>34.708</v>
      </c>
      <c r="G32" s="113">
        <v>1.9103</v>
      </c>
      <c r="H32" s="69">
        <v>3.2</v>
      </c>
      <c r="I32" s="69">
        <v>29.5977</v>
      </c>
      <c r="J32" s="69">
        <v>1053.97</v>
      </c>
      <c r="K32" s="127">
        <f t="shared" si="15"/>
        <v>29.5977</v>
      </c>
      <c r="L32" s="62">
        <f t="shared" si="16"/>
        <v>1053.97</v>
      </c>
      <c r="M32" s="70">
        <f t="shared" si="17"/>
        <v>0.028082108598916477</v>
      </c>
      <c r="N32" s="64">
        <v>48.9</v>
      </c>
      <c r="O32" s="71">
        <f t="shared" si="18"/>
        <v>1.3732151104870156</v>
      </c>
      <c r="P32" s="65">
        <f t="shared" si="19"/>
        <v>1684.9265159349886</v>
      </c>
      <c r="Q32" s="72">
        <f t="shared" si="20"/>
        <v>82.39290662922095</v>
      </c>
    </row>
    <row r="33" spans="1:17" ht="12" thickBot="1">
      <c r="A33" s="174"/>
      <c r="B33" s="30">
        <v>5</v>
      </c>
      <c r="C33" s="67" t="s">
        <v>76</v>
      </c>
      <c r="D33" s="68">
        <v>51</v>
      </c>
      <c r="E33" s="111" t="s">
        <v>31</v>
      </c>
      <c r="F33" s="114">
        <f t="shared" si="14"/>
        <v>52.69</v>
      </c>
      <c r="G33" s="113">
        <v>6.0038</v>
      </c>
      <c r="H33" s="69">
        <v>0</v>
      </c>
      <c r="I33" s="69">
        <v>46.6862</v>
      </c>
      <c r="J33" s="69">
        <v>1653.56</v>
      </c>
      <c r="K33" s="127">
        <f t="shared" si="15"/>
        <v>46.6862</v>
      </c>
      <c r="L33" s="62">
        <f t="shared" si="16"/>
        <v>1653.56</v>
      </c>
      <c r="M33" s="70">
        <f t="shared" si="17"/>
        <v>0.02823375021166453</v>
      </c>
      <c r="N33" s="64">
        <v>48.9</v>
      </c>
      <c r="O33" s="71">
        <f t="shared" si="18"/>
        <v>1.3806303853503956</v>
      </c>
      <c r="P33" s="65">
        <f t="shared" si="19"/>
        <v>1694.025012699872</v>
      </c>
      <c r="Q33" s="72">
        <f t="shared" si="20"/>
        <v>82.83782312102373</v>
      </c>
    </row>
    <row r="34" spans="1:17" ht="12" thickBot="1">
      <c r="A34" s="174"/>
      <c r="B34" s="30">
        <v>6</v>
      </c>
      <c r="C34" s="67" t="s">
        <v>75</v>
      </c>
      <c r="D34" s="68">
        <v>40</v>
      </c>
      <c r="E34" s="111" t="s">
        <v>31</v>
      </c>
      <c r="F34" s="114">
        <f t="shared" si="14"/>
        <v>71.64</v>
      </c>
      <c r="G34" s="113">
        <v>3.8206</v>
      </c>
      <c r="H34" s="69">
        <v>6.4</v>
      </c>
      <c r="I34" s="69">
        <v>61.4194</v>
      </c>
      <c r="J34" s="69">
        <v>2143.32</v>
      </c>
      <c r="K34" s="127">
        <f t="shared" si="15"/>
        <v>61.4194</v>
      </c>
      <c r="L34" s="62">
        <f t="shared" si="16"/>
        <v>2143.32</v>
      </c>
      <c r="M34" s="70">
        <f t="shared" si="17"/>
        <v>0.02865619692813019</v>
      </c>
      <c r="N34" s="64">
        <v>48.9</v>
      </c>
      <c r="O34" s="71">
        <f t="shared" si="18"/>
        <v>1.401288029785566</v>
      </c>
      <c r="P34" s="65">
        <f t="shared" si="19"/>
        <v>1719.3718156878112</v>
      </c>
      <c r="Q34" s="72">
        <f t="shared" si="20"/>
        <v>84.07728178713397</v>
      </c>
    </row>
    <row r="35" spans="1:17" ht="12" thickBot="1">
      <c r="A35" s="174"/>
      <c r="B35" s="30">
        <v>7</v>
      </c>
      <c r="C35" s="67" t="s">
        <v>74</v>
      </c>
      <c r="D35" s="68">
        <v>20</v>
      </c>
      <c r="E35" s="111" t="s">
        <v>31</v>
      </c>
      <c r="F35" s="114">
        <f t="shared" si="14"/>
        <v>36.76</v>
      </c>
      <c r="G35" s="113">
        <v>1.8557</v>
      </c>
      <c r="H35" s="69">
        <v>3.2</v>
      </c>
      <c r="I35" s="69">
        <v>31.7043</v>
      </c>
      <c r="J35" s="69">
        <v>1096.7</v>
      </c>
      <c r="K35" s="127">
        <f t="shared" si="15"/>
        <v>31.7043</v>
      </c>
      <c r="L35" s="62">
        <f t="shared" si="16"/>
        <v>1096.7</v>
      </c>
      <c r="M35" s="70">
        <f t="shared" si="17"/>
        <v>0.02890881736117443</v>
      </c>
      <c r="N35" s="64">
        <v>48.9</v>
      </c>
      <c r="O35" s="71">
        <f t="shared" si="18"/>
        <v>1.4136411689614297</v>
      </c>
      <c r="P35" s="65">
        <f t="shared" si="19"/>
        <v>1734.5290416704656</v>
      </c>
      <c r="Q35" s="72">
        <f t="shared" si="20"/>
        <v>84.81847013768576</v>
      </c>
    </row>
    <row r="36" spans="1:17" ht="12" thickBot="1">
      <c r="A36" s="174"/>
      <c r="B36" s="30">
        <v>8</v>
      </c>
      <c r="C36" s="67" t="s">
        <v>73</v>
      </c>
      <c r="D36" s="68">
        <v>57</v>
      </c>
      <c r="E36" s="111" t="s">
        <v>31</v>
      </c>
      <c r="F36" s="114">
        <f t="shared" si="14"/>
        <v>87.9</v>
      </c>
      <c r="G36" s="113">
        <v>5.5508</v>
      </c>
      <c r="H36" s="69">
        <v>8.8</v>
      </c>
      <c r="I36" s="69">
        <v>73.5492</v>
      </c>
      <c r="J36" s="69">
        <v>2508.48</v>
      </c>
      <c r="K36" s="127">
        <f t="shared" si="15"/>
        <v>73.5492</v>
      </c>
      <c r="L36" s="62">
        <f t="shared" si="16"/>
        <v>2508.48</v>
      </c>
      <c r="M36" s="70">
        <f t="shared" si="17"/>
        <v>0.02932022579410639</v>
      </c>
      <c r="N36" s="64">
        <v>48.9</v>
      </c>
      <c r="O36" s="71">
        <f t="shared" si="18"/>
        <v>1.4337590413318024</v>
      </c>
      <c r="P36" s="65">
        <f t="shared" si="19"/>
        <v>1759.2135476463834</v>
      </c>
      <c r="Q36" s="72">
        <f t="shared" si="20"/>
        <v>86.02554247990815</v>
      </c>
    </row>
    <row r="37" spans="1:17" ht="12" thickBot="1">
      <c r="A37" s="174"/>
      <c r="B37" s="30">
        <v>9</v>
      </c>
      <c r="C37" s="67" t="s">
        <v>72</v>
      </c>
      <c r="D37" s="68">
        <v>18</v>
      </c>
      <c r="E37" s="111" t="s">
        <v>31</v>
      </c>
      <c r="F37" s="114">
        <f t="shared" si="14"/>
        <v>37.629999999999995</v>
      </c>
      <c r="G37" s="113">
        <v>2.669</v>
      </c>
      <c r="H37" s="69">
        <v>3.2</v>
      </c>
      <c r="I37" s="69">
        <v>31.761</v>
      </c>
      <c r="J37" s="69">
        <v>1079.99</v>
      </c>
      <c r="K37" s="127">
        <f t="shared" si="15"/>
        <v>31.761</v>
      </c>
      <c r="L37" s="62">
        <f t="shared" si="16"/>
        <v>1079.99</v>
      </c>
      <c r="M37" s="70">
        <f t="shared" si="17"/>
        <v>0.029408605635237364</v>
      </c>
      <c r="N37" s="64">
        <v>48.9</v>
      </c>
      <c r="O37" s="71">
        <f t="shared" si="18"/>
        <v>1.438080815563107</v>
      </c>
      <c r="P37" s="65">
        <f t="shared" si="19"/>
        <v>1764.516338114242</v>
      </c>
      <c r="Q37" s="72">
        <f t="shared" si="20"/>
        <v>86.28484893378644</v>
      </c>
    </row>
    <row r="38" spans="1:17" ht="12" thickBot="1">
      <c r="A38" s="174"/>
      <c r="B38" s="37">
        <v>10</v>
      </c>
      <c r="C38" s="67" t="s">
        <v>55</v>
      </c>
      <c r="D38" s="73">
        <v>22</v>
      </c>
      <c r="E38" s="73" t="s">
        <v>31</v>
      </c>
      <c r="F38" s="122">
        <f t="shared" si="14"/>
        <v>41.72</v>
      </c>
      <c r="G38" s="74">
        <v>2.729</v>
      </c>
      <c r="H38" s="74">
        <v>3.52</v>
      </c>
      <c r="I38" s="74">
        <v>35.471</v>
      </c>
      <c r="J38" s="69">
        <v>1180.93</v>
      </c>
      <c r="K38" s="139">
        <f t="shared" si="15"/>
        <v>35.471</v>
      </c>
      <c r="L38" s="140">
        <f t="shared" si="16"/>
        <v>1180.93</v>
      </c>
      <c r="M38" s="75">
        <f t="shared" si="17"/>
        <v>0.030036496659412493</v>
      </c>
      <c r="N38" s="151">
        <v>48.9</v>
      </c>
      <c r="O38" s="76">
        <f>M38*N38</f>
        <v>1.468784686645271</v>
      </c>
      <c r="P38" s="76">
        <f t="shared" si="19"/>
        <v>1802.1897995647496</v>
      </c>
      <c r="Q38" s="77">
        <f t="shared" si="20"/>
        <v>88.12708119871625</v>
      </c>
    </row>
    <row r="39" spans="1:17" ht="12.75" customHeight="1" thickBot="1">
      <c r="A39" s="175" t="s">
        <v>17</v>
      </c>
      <c r="B39" s="9">
        <v>1</v>
      </c>
      <c r="C39" s="78" t="s">
        <v>71</v>
      </c>
      <c r="D39" s="79">
        <v>7</v>
      </c>
      <c r="E39" s="116" t="s">
        <v>31</v>
      </c>
      <c r="F39" s="121">
        <f>G39+H39+I39</f>
        <v>13.004</v>
      </c>
      <c r="G39" s="118">
        <v>0.3821</v>
      </c>
      <c r="H39" s="80">
        <v>1.12</v>
      </c>
      <c r="I39" s="80">
        <v>11.5019</v>
      </c>
      <c r="J39" s="129">
        <v>337.32</v>
      </c>
      <c r="K39" s="138">
        <f>I39</f>
        <v>11.5019</v>
      </c>
      <c r="L39" s="131">
        <f>J39</f>
        <v>337.32</v>
      </c>
      <c r="M39" s="81">
        <f>K39/L39</f>
        <v>0.03409788924463417</v>
      </c>
      <c r="N39" s="82">
        <v>48.9</v>
      </c>
      <c r="O39" s="83">
        <f>M39*N39</f>
        <v>1.667386784062611</v>
      </c>
      <c r="P39" s="83">
        <f>M39*60*1000</f>
        <v>2045.8733546780504</v>
      </c>
      <c r="Q39" s="84">
        <f>P39*N39/1000</f>
        <v>100.04320704375665</v>
      </c>
    </row>
    <row r="40" spans="1:17" ht="12" thickBot="1">
      <c r="A40" s="175"/>
      <c r="B40" s="30">
        <v>2</v>
      </c>
      <c r="C40" s="85" t="s">
        <v>53</v>
      </c>
      <c r="D40" s="86">
        <v>7</v>
      </c>
      <c r="E40" s="117" t="s">
        <v>31</v>
      </c>
      <c r="F40" s="120">
        <f aca="true" t="shared" si="21" ref="F40:F48">G40+H40+I40</f>
        <v>13</v>
      </c>
      <c r="G40" s="119">
        <v>0.655</v>
      </c>
      <c r="H40" s="87">
        <v>0.96</v>
      </c>
      <c r="I40" s="87">
        <v>11.385</v>
      </c>
      <c r="J40" s="130">
        <v>328.92</v>
      </c>
      <c r="K40" s="132">
        <f aca="true" t="shared" si="22" ref="K40:K48">I40</f>
        <v>11.385</v>
      </c>
      <c r="L40" s="131">
        <f aca="true" t="shared" si="23" ref="L40:L48">J40</f>
        <v>328.92</v>
      </c>
      <c r="M40" s="88">
        <f aca="true" t="shared" si="24" ref="M40:M48">K40/L40</f>
        <v>0.03461327982488143</v>
      </c>
      <c r="N40" s="82">
        <v>48.9</v>
      </c>
      <c r="O40" s="89">
        <f aca="true" t="shared" si="25" ref="O40:O48">M40*N40</f>
        <v>1.6925893834367018</v>
      </c>
      <c r="P40" s="83">
        <f aca="true" t="shared" si="26" ref="P40:P48">M40*60*1000</f>
        <v>2076.796789492886</v>
      </c>
      <c r="Q40" s="90">
        <f aca="true" t="shared" si="27" ref="Q40:Q48">P40*N40/1000</f>
        <v>101.55536300620213</v>
      </c>
    </row>
    <row r="41" spans="1:17" ht="12" thickBot="1">
      <c r="A41" s="175"/>
      <c r="B41" s="30">
        <v>3</v>
      </c>
      <c r="C41" s="165" t="s">
        <v>70</v>
      </c>
      <c r="D41" s="86">
        <v>12</v>
      </c>
      <c r="E41" s="117" t="s">
        <v>31</v>
      </c>
      <c r="F41" s="120">
        <f t="shared" si="21"/>
        <v>21.65</v>
      </c>
      <c r="G41" s="119">
        <v>0.846</v>
      </c>
      <c r="H41" s="87">
        <v>1.92</v>
      </c>
      <c r="I41" s="87">
        <v>18.884</v>
      </c>
      <c r="J41" s="130">
        <v>543.85</v>
      </c>
      <c r="K41" s="132">
        <f t="shared" si="22"/>
        <v>18.884</v>
      </c>
      <c r="L41" s="131">
        <f t="shared" si="23"/>
        <v>543.85</v>
      </c>
      <c r="M41" s="88">
        <f t="shared" si="24"/>
        <v>0.03472280959823481</v>
      </c>
      <c r="N41" s="82">
        <v>48.9</v>
      </c>
      <c r="O41" s="89">
        <f t="shared" si="25"/>
        <v>1.6979453893536822</v>
      </c>
      <c r="P41" s="83">
        <f t="shared" si="26"/>
        <v>2083.3685758940887</v>
      </c>
      <c r="Q41" s="90">
        <f t="shared" si="27"/>
        <v>101.87672336122094</v>
      </c>
    </row>
    <row r="42" spans="1:17" ht="12" thickBot="1">
      <c r="A42" s="175"/>
      <c r="B42" s="156">
        <v>4</v>
      </c>
      <c r="C42" s="167" t="s">
        <v>54</v>
      </c>
      <c r="D42" s="164">
        <v>6</v>
      </c>
      <c r="E42" s="117" t="s">
        <v>31</v>
      </c>
      <c r="F42" s="120">
        <f t="shared" si="21"/>
        <v>13.059999999999999</v>
      </c>
      <c r="G42" s="119">
        <v>0.7095</v>
      </c>
      <c r="H42" s="87">
        <v>0.88</v>
      </c>
      <c r="I42" s="87">
        <v>11.4705</v>
      </c>
      <c r="J42" s="130">
        <v>326.67</v>
      </c>
      <c r="K42" s="132">
        <f t="shared" si="22"/>
        <v>11.4705</v>
      </c>
      <c r="L42" s="131">
        <f t="shared" si="23"/>
        <v>326.67</v>
      </c>
      <c r="M42" s="88">
        <f t="shared" si="24"/>
        <v>0.03511341721002847</v>
      </c>
      <c r="N42" s="82">
        <v>48.9</v>
      </c>
      <c r="O42" s="89">
        <f t="shared" si="25"/>
        <v>1.717046101570392</v>
      </c>
      <c r="P42" s="83">
        <f t="shared" si="26"/>
        <v>2106.8050326017083</v>
      </c>
      <c r="Q42" s="90">
        <f t="shared" si="27"/>
        <v>103.02276609422354</v>
      </c>
    </row>
    <row r="43" spans="1:17" ht="12" thickBot="1">
      <c r="A43" s="175"/>
      <c r="B43" s="30">
        <v>5</v>
      </c>
      <c r="C43" s="166" t="s">
        <v>69</v>
      </c>
      <c r="D43" s="86">
        <v>4</v>
      </c>
      <c r="E43" s="117" t="s">
        <v>31</v>
      </c>
      <c r="F43" s="120">
        <f t="shared" si="21"/>
        <v>9.853</v>
      </c>
      <c r="G43" s="119">
        <v>0.2183</v>
      </c>
      <c r="H43" s="87">
        <v>0.64</v>
      </c>
      <c r="I43" s="87">
        <v>8.9947</v>
      </c>
      <c r="J43" s="130">
        <v>254.45</v>
      </c>
      <c r="K43" s="132">
        <f t="shared" si="22"/>
        <v>8.9947</v>
      </c>
      <c r="L43" s="131">
        <f t="shared" si="23"/>
        <v>254.45</v>
      </c>
      <c r="M43" s="88">
        <f t="shared" si="24"/>
        <v>0.035349577520141486</v>
      </c>
      <c r="N43" s="82">
        <v>48.9</v>
      </c>
      <c r="O43" s="89">
        <f t="shared" si="25"/>
        <v>1.7285943407349187</v>
      </c>
      <c r="P43" s="83">
        <f t="shared" si="26"/>
        <v>2120.9746512084894</v>
      </c>
      <c r="Q43" s="90">
        <f t="shared" si="27"/>
        <v>103.71566044409514</v>
      </c>
    </row>
    <row r="44" spans="1:17" ht="12" thickBot="1">
      <c r="A44" s="175"/>
      <c r="B44" s="30">
        <v>6</v>
      </c>
      <c r="C44" s="85" t="s">
        <v>32</v>
      </c>
      <c r="D44" s="86">
        <v>17</v>
      </c>
      <c r="E44" s="117" t="s">
        <v>31</v>
      </c>
      <c r="F44" s="120">
        <f t="shared" si="21"/>
        <v>29.34</v>
      </c>
      <c r="G44" s="119">
        <v>1.2008</v>
      </c>
      <c r="H44" s="87">
        <v>0</v>
      </c>
      <c r="I44" s="87">
        <v>28.1392</v>
      </c>
      <c r="J44" s="130">
        <v>781.98</v>
      </c>
      <c r="K44" s="132">
        <f t="shared" si="22"/>
        <v>28.1392</v>
      </c>
      <c r="L44" s="131">
        <f t="shared" si="23"/>
        <v>781.98</v>
      </c>
      <c r="M44" s="88">
        <f>K44/L44</f>
        <v>0.035984552034578884</v>
      </c>
      <c r="N44" s="82">
        <v>48.9</v>
      </c>
      <c r="O44" s="89">
        <f>M44*N44</f>
        <v>1.7596445944909074</v>
      </c>
      <c r="P44" s="83">
        <f t="shared" si="26"/>
        <v>2159.0731220747334</v>
      </c>
      <c r="Q44" s="90">
        <f t="shared" si="27"/>
        <v>105.57867566945446</v>
      </c>
    </row>
    <row r="45" spans="1:17" ht="12" thickBot="1">
      <c r="A45" s="175"/>
      <c r="B45" s="30">
        <v>7</v>
      </c>
      <c r="C45" s="85" t="s">
        <v>68</v>
      </c>
      <c r="D45" s="86">
        <v>5</v>
      </c>
      <c r="E45" s="117" t="s">
        <v>31</v>
      </c>
      <c r="F45" s="120">
        <f t="shared" si="21"/>
        <v>9.89</v>
      </c>
      <c r="G45" s="119">
        <v>0.3439</v>
      </c>
      <c r="H45" s="87">
        <v>0.64</v>
      </c>
      <c r="I45" s="87">
        <v>8.9061</v>
      </c>
      <c r="J45" s="130">
        <v>241.96</v>
      </c>
      <c r="K45" s="132">
        <f t="shared" si="22"/>
        <v>8.9061</v>
      </c>
      <c r="L45" s="131">
        <f t="shared" si="23"/>
        <v>241.96</v>
      </c>
      <c r="M45" s="88">
        <f t="shared" si="24"/>
        <v>0.03680815010745578</v>
      </c>
      <c r="N45" s="82">
        <v>48.9</v>
      </c>
      <c r="O45" s="89">
        <f t="shared" si="25"/>
        <v>1.7999185402545874</v>
      </c>
      <c r="P45" s="83">
        <f t="shared" si="26"/>
        <v>2208.4890064473466</v>
      </c>
      <c r="Q45" s="90">
        <f t="shared" si="27"/>
        <v>107.99511241527524</v>
      </c>
    </row>
    <row r="46" spans="1:17" ht="12" thickBot="1">
      <c r="A46" s="175"/>
      <c r="B46" s="30">
        <v>8</v>
      </c>
      <c r="C46" s="85" t="s">
        <v>47</v>
      </c>
      <c r="D46" s="86">
        <v>12</v>
      </c>
      <c r="E46" s="117" t="s">
        <v>31</v>
      </c>
      <c r="F46" s="120">
        <f t="shared" si="21"/>
        <v>21.900000000000002</v>
      </c>
      <c r="G46" s="119">
        <v>1.4737</v>
      </c>
      <c r="H46" s="87">
        <v>0</v>
      </c>
      <c r="I46" s="87">
        <v>20.4263</v>
      </c>
      <c r="J46" s="130">
        <v>529.6</v>
      </c>
      <c r="K46" s="132">
        <f t="shared" si="22"/>
        <v>20.4263</v>
      </c>
      <c r="L46" s="131">
        <f t="shared" si="23"/>
        <v>529.6</v>
      </c>
      <c r="M46" s="88">
        <f t="shared" si="24"/>
        <v>0.03856929758308157</v>
      </c>
      <c r="N46" s="82">
        <v>48.9</v>
      </c>
      <c r="O46" s="89">
        <f t="shared" si="25"/>
        <v>1.8860386518126888</v>
      </c>
      <c r="P46" s="83">
        <f t="shared" si="26"/>
        <v>2314.157854984894</v>
      </c>
      <c r="Q46" s="90">
        <f t="shared" si="27"/>
        <v>113.16231910876132</v>
      </c>
    </row>
    <row r="47" spans="1:17" ht="12" thickBot="1">
      <c r="A47" s="175"/>
      <c r="B47" s="30">
        <v>9</v>
      </c>
      <c r="C47" s="85" t="s">
        <v>38</v>
      </c>
      <c r="D47" s="86">
        <v>5</v>
      </c>
      <c r="E47" s="117" t="s">
        <v>31</v>
      </c>
      <c r="F47" s="120">
        <f t="shared" si="21"/>
        <v>9.270000000000001</v>
      </c>
      <c r="G47" s="145">
        <v>0.2729</v>
      </c>
      <c r="H47" s="85">
        <v>0.8</v>
      </c>
      <c r="I47" s="87">
        <v>8.1971</v>
      </c>
      <c r="J47" s="130">
        <v>192.6</v>
      </c>
      <c r="K47" s="132">
        <f t="shared" si="22"/>
        <v>8.1971</v>
      </c>
      <c r="L47" s="131">
        <f t="shared" si="23"/>
        <v>192.6</v>
      </c>
      <c r="M47" s="88">
        <f t="shared" si="24"/>
        <v>0.04256022845275182</v>
      </c>
      <c r="N47" s="82">
        <v>48.9</v>
      </c>
      <c r="O47" s="89">
        <f t="shared" si="25"/>
        <v>2.081195171339564</v>
      </c>
      <c r="P47" s="83">
        <f t="shared" si="26"/>
        <v>2553.613707165109</v>
      </c>
      <c r="Q47" s="90">
        <f t="shared" si="27"/>
        <v>124.87171028037383</v>
      </c>
    </row>
    <row r="48" spans="1:17" ht="12" thickBot="1">
      <c r="A48" s="175"/>
      <c r="B48" s="37">
        <v>10</v>
      </c>
      <c r="C48" s="85" t="s">
        <v>35</v>
      </c>
      <c r="D48" s="91">
        <v>10</v>
      </c>
      <c r="E48" s="91" t="s">
        <v>31</v>
      </c>
      <c r="F48" s="123">
        <f t="shared" si="21"/>
        <v>16.799999999999997</v>
      </c>
      <c r="G48" s="146">
        <v>0.612</v>
      </c>
      <c r="H48" s="92">
        <v>0</v>
      </c>
      <c r="I48" s="147">
        <v>16.188</v>
      </c>
      <c r="J48" s="130">
        <v>314.19</v>
      </c>
      <c r="K48" s="136">
        <f t="shared" si="22"/>
        <v>16.188</v>
      </c>
      <c r="L48" s="137">
        <f t="shared" si="23"/>
        <v>314.19</v>
      </c>
      <c r="M48" s="93">
        <f t="shared" si="24"/>
        <v>0.05152296381170629</v>
      </c>
      <c r="N48" s="148">
        <v>48.9</v>
      </c>
      <c r="O48" s="94">
        <f t="shared" si="25"/>
        <v>2.5194729303924377</v>
      </c>
      <c r="P48" s="94">
        <f t="shared" si="26"/>
        <v>3091.3778287023774</v>
      </c>
      <c r="Q48" s="95">
        <f t="shared" si="27"/>
        <v>151.16837582354626</v>
      </c>
    </row>
    <row r="49" ht="6.75" customHeight="1"/>
    <row r="50" spans="1:5" ht="12.75">
      <c r="A50" s="96"/>
      <c r="B50" s="97" t="s">
        <v>18</v>
      </c>
      <c r="C50" s="98"/>
      <c r="D50" s="98"/>
      <c r="E50" s="97"/>
    </row>
    <row r="51" spans="1:5" ht="38.25" customHeight="1">
      <c r="A51" s="96"/>
      <c r="B51" s="99" t="s">
        <v>19</v>
      </c>
      <c r="C51" s="100" t="s">
        <v>34</v>
      </c>
      <c r="D51" s="100"/>
      <c r="E51" s="97"/>
    </row>
    <row r="52" spans="1:5" ht="12.75">
      <c r="A52" s="96"/>
      <c r="B52" s="99" t="s">
        <v>20</v>
      </c>
      <c r="C52" s="101" t="s">
        <v>42</v>
      </c>
      <c r="D52" s="101"/>
      <c r="E52" s="97"/>
    </row>
    <row r="53" spans="1:5" ht="12.75">
      <c r="A53" s="96"/>
      <c r="B53" s="102"/>
      <c r="C53" s="102"/>
      <c r="D53" s="102"/>
      <c r="E53" s="102"/>
    </row>
  </sheetData>
  <sheetProtection/>
  <mergeCells count="23">
    <mergeCell ref="C5:C7"/>
    <mergeCell ref="D5:D6"/>
    <mergeCell ref="E5:E6"/>
    <mergeCell ref="A29:A38"/>
    <mergeCell ref="A39:A48"/>
    <mergeCell ref="P5:P6"/>
    <mergeCell ref="A1:F1"/>
    <mergeCell ref="A2:E2"/>
    <mergeCell ref="A3:E3"/>
    <mergeCell ref="A4:O4"/>
    <mergeCell ref="G3:K3"/>
    <mergeCell ref="A5:A7"/>
    <mergeCell ref="B5:B7"/>
    <mergeCell ref="Q5:Q6"/>
    <mergeCell ref="A9:A18"/>
    <mergeCell ref="A19:A28"/>
    <mergeCell ref="L5:L6"/>
    <mergeCell ref="M5:M6"/>
    <mergeCell ref="N5:N6"/>
    <mergeCell ref="O5:O6"/>
    <mergeCell ref="F5:I5"/>
    <mergeCell ref="J5:J6"/>
    <mergeCell ref="K5:K6"/>
  </mergeCells>
  <printOptions/>
  <pageMargins left="0.20972222222222223" right="0.1597222222222222" top="0.24027777777777778" bottom="0.22013888888888888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dcterms:created xsi:type="dcterms:W3CDTF">2016-02-06T06:17:20Z</dcterms:created>
  <dcterms:modified xsi:type="dcterms:W3CDTF">2016-02-06T06:17:20Z</dcterms:modified>
  <cp:category/>
  <cp:version/>
  <cp:contentType/>
  <cp:contentStatus/>
</cp:coreProperties>
</file>